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1,2'!$A$1:$Q$23</definedName>
    <definedName name="_xlnm.Print_Area" localSheetId="5">'CUADRO 1,3'!$A$1:$Q$25</definedName>
    <definedName name="_xlnm.Print_Area" localSheetId="6">'CUADRO 1,4'!$A$1:$Y$48</definedName>
    <definedName name="_xlnm.Print_Area" localSheetId="7">'CUADRO 1,5'!$A$3:$Y$49</definedName>
    <definedName name="_xlnm.Print_Area" localSheetId="9">'CUADRO 1,7'!$A$1:$Q$57</definedName>
    <definedName name="_xlnm.Print_Area" localSheetId="16">'CUADRO 1.10'!$A$1:$Z$67</definedName>
    <definedName name="_xlnm.Print_Area" localSheetId="17">'CUADRO 1.11'!$A$3:$Z$56</definedName>
    <definedName name="_xlnm.Print_Area" localSheetId="18">'CUADRO 1.12'!$A$1:$Z$25</definedName>
    <definedName name="_xlnm.Print_Area" localSheetId="19">'CUADRO 1.13'!$A$3:$Z$16</definedName>
    <definedName name="_xlnm.Print_Area" localSheetId="2">'CUADRO 1.1A'!$A$1:$O$40</definedName>
    <definedName name="_xlnm.Print_Area" localSheetId="3">'CUADRO 1.1B'!$A$1:$O$40</definedName>
    <definedName name="_xlnm.Print_Area" localSheetId="8">'CUADRO 1.6'!$A$1:$R$61</definedName>
    <definedName name="_xlnm.Print_Area" localSheetId="10">'CUADRO 1.8'!$A$1:$Y$101</definedName>
    <definedName name="_xlnm.Print_Area" localSheetId="11">'CUADRO 1.8 B'!$A$3:$Y$55</definedName>
    <definedName name="_xlnm.Print_Area" localSheetId="12">'CUADRO 1.8 C'!$A$1:$Z$81</definedName>
    <definedName name="_xlnm.Print_Area" localSheetId="13">'CUADRO 1.9'!$A$1:$Y$59</definedName>
    <definedName name="_xlnm.Print_Area" localSheetId="14">'CUADRO 1.9 B'!$A$1:$Y$49</definedName>
    <definedName name="_xlnm.Print_Area" localSheetId="15">'CUADRO 1.9 C'!$A$1:$Z$73</definedName>
    <definedName name="_xlnm.Print_Area" localSheetId="0">'INDICE'!$A$1:$D$32</definedName>
    <definedName name="PAX_NACIONAL" localSheetId="5">'CUADRO 1,3'!$A$6:$N$22</definedName>
    <definedName name="PAX_NACIONAL" localSheetId="6">'CUADRO 1,4'!$A$6:$T$46</definedName>
    <definedName name="PAX_NACIONAL" localSheetId="7">'CUADRO 1,5'!$A$6:$T$47</definedName>
    <definedName name="PAX_NACIONAL" localSheetId="9">'CUADRO 1,7'!$A$6:$N$55</definedName>
    <definedName name="PAX_NACIONAL" localSheetId="16">'CUADRO 1.10'!$A$6:$U$64</definedName>
    <definedName name="PAX_NACIONAL" localSheetId="17">'CUADRO 1.11'!$A$6:$U$55</definedName>
    <definedName name="PAX_NACIONAL" localSheetId="18">'CUADRO 1.12'!$A$8:$U$22</definedName>
    <definedName name="PAX_NACIONAL" localSheetId="19">'CUADRO 1.13'!$A$6:$U$14</definedName>
    <definedName name="PAX_NACIONAL" localSheetId="8">'CUADRO 1.6'!$A$6:$N$59</definedName>
    <definedName name="PAX_NACIONAL" localSheetId="10">'CUADRO 1.8'!$A$6:$T$97</definedName>
    <definedName name="PAX_NACIONAL" localSheetId="11">'CUADRO 1.8 B'!$A$6:$T$52</definedName>
    <definedName name="PAX_NACIONAL" localSheetId="12">'CUADRO 1.8 C'!$A$6:$T$78</definedName>
    <definedName name="PAX_NACIONAL" localSheetId="13">'CUADRO 1.9'!$A$6:$T$55</definedName>
    <definedName name="PAX_NACIONAL" localSheetId="14">'CUADRO 1.9 B'!$A$6:$T$44</definedName>
    <definedName name="PAX_NACIONAL" localSheetId="15">'CUADRO 1.9 C'!$A$6:$T$68</definedName>
    <definedName name="PAX_NACIONAL">'CUADRO 1,2'!$A$6:$N$20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<sst xmlns="http://schemas.openxmlformats.org/spreadsheetml/2006/main" count="1611" uniqueCount="500">
  <si>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</si>
  <si>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</si>
  <si>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</si>
  <si>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</si>
  <si>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</si>
  <si>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</si>
  <si>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</si>
  <si>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</si>
  <si>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</si>
  <si>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</si>
  <si>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</si>
  <si>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</si>
  <si>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</si>
  <si>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</si>
  <si>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</si>
  <si>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</si>
  <si>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</si>
  <si>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</si>
  <si>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</si>
  <si>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</si>
  <si>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</si>
  <si>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</si>
  <si>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</si>
  <si>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</si>
  <si>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</si>
  <si>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</si>
  <si>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</si>
  <si>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</si>
  <si>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</si>
  <si>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</si>
  <si>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</si>
  <si>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</si>
  <si>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</si>
  <si>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</si>
  <si>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</si>
  <si>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</si>
  <si>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</si>
  <si>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</si>
  <si>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</si>
  <si>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</si>
  <si>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</si>
  <si>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</si>
  <si>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</si>
  <si>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</si>
  <si>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</si>
  <si>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</si>
  <si>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</si>
  <si>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</si>
  <si>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</si>
  <si>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</si>
  <si>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</si>
  <si>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</si>
  <si>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</si>
  <si>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</si>
  <si>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</si>
  <si>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</si>
  <si>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</si>
  <si>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</si>
  <si>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</si>
  <si>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</si>
  <si>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</si>
  <si>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</si>
  <si>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</si>
  <si>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</si>
  <si>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</si>
  <si>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</si>
  <si>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</si>
  <si>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</si>
  <si>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</si>
  <si>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</si>
  <si>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</si>
  <si>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</si>
  <si>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</si>
  <si>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</si>
  <si>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</si>
  <si>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</si>
  <si>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</si>
  <si>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</si>
  <si>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</si>
  <si>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</si>
  <si>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</si>
  <si>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</si>
  <si>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</si>
  <si>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</si>
  <si>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</si>
  <si>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</si>
  <si>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</si>
  <si>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</si>
  <si>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</si>
  <si>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</si>
  <si>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</si>
  <si>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</si>
  <si>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</si>
  <si>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</si>
  <si>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</si>
  <si>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</si>
  <si>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</si>
  <si>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</si>
  <si>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</si>
  <si>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</si>
  <si>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</si>
  <si>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</si>
  <si>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</si>
  <si>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</si>
  <si>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</si>
  <si>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</si>
  <si>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</si>
  <si>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</si>
  <si>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</si>
  <si>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</si>
  <si>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</si>
  <si>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</si>
  <si>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</si>
  <si>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</si>
  <si>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</si>
  <si>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</si>
  <si>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</si>
  <si>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</si>
  <si>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</si>
  <si>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</si>
  <si>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</si>
  <si>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</si>
  <si>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</si>
  <si>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</si>
  <si>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</si>
  <si>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</si>
  <si>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</si>
  <si>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</si>
  <si>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</si>
  <si>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</si>
  <si>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</si>
  <si>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</si>
  <si>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</si>
  <si>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</si>
  <si>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</si>
  <si>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</si>
  <si>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</si>
  <si>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</si>
  <si>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Transporte Nacional (Doméstico):</t>
  </si>
  <si>
    <t>Comprende la operación comercial cuyo Origen y Destino se encuentra en Colombia.</t>
  </si>
  <si>
    <t xml:space="preserve">Transporte Internacional </t>
  </si>
  <si>
    <t>Transporte Especial</t>
  </si>
  <si>
    <t xml:space="preserve">Comprende la operación comercial entre dos ciudades fuera de Colombia. Estas operaciones no son incluídas en el boletín de Origen-Destino. </t>
  </si>
  <si>
    <t xml:space="preserve">Comprende la operación comercial entre dos ciudades, una de ellas en Colombia y la otra en otro país. </t>
  </si>
  <si>
    <t>Boletín Origen-Destino Julio 2016</t>
  </si>
  <si>
    <t>Ene- Jul 2015</t>
  </si>
  <si>
    <t>Ene- Jul 2016</t>
  </si>
  <si>
    <t>Jul 2016 - Jul 2015</t>
  </si>
  <si>
    <t>Ene - Jul 2016 / Ene - Jul 2015</t>
  </si>
  <si>
    <t>Julio 2016</t>
  </si>
  <si>
    <t>Julio 2015</t>
  </si>
  <si>
    <t>Enero - Julio 2016</t>
  </si>
  <si>
    <t>Enero - Julio 2015</t>
  </si>
  <si>
    <t>Julio  2015</t>
  </si>
  <si>
    <t>Avianca</t>
  </si>
  <si>
    <t>Lan Colombia</t>
  </si>
  <si>
    <t>Viva Colombia</t>
  </si>
  <si>
    <t>Satena</t>
  </si>
  <si>
    <t>Easy Fly</t>
  </si>
  <si>
    <t>Aer. Antioquia</t>
  </si>
  <si>
    <t>Copa Airlines Colombia</t>
  </si>
  <si>
    <t>Searca</t>
  </si>
  <si>
    <t>Helicol</t>
  </si>
  <si>
    <t>Transporte Aereo de Col.</t>
  </si>
  <si>
    <t>Sarpa</t>
  </si>
  <si>
    <t>Otras</t>
  </si>
  <si>
    <t>Aerosucre</t>
  </si>
  <si>
    <t>LAS</t>
  </si>
  <si>
    <t>Aer Caribe</t>
  </si>
  <si>
    <t>Tampa</t>
  </si>
  <si>
    <t>Air Colombia</t>
  </si>
  <si>
    <t>Aliansa</t>
  </si>
  <si>
    <t>Aerovanguardia</t>
  </si>
  <si>
    <t>Laser Aereo</t>
  </si>
  <si>
    <t>Aerogal</t>
  </si>
  <si>
    <t>American</t>
  </si>
  <si>
    <t>Jetblue</t>
  </si>
  <si>
    <t>Taca</t>
  </si>
  <si>
    <t>Spirit Airlines</t>
  </si>
  <si>
    <t>Taca International Airlines S.A</t>
  </si>
  <si>
    <t>Lan Airlines</t>
  </si>
  <si>
    <t>Iberia</t>
  </si>
  <si>
    <t>Delta</t>
  </si>
  <si>
    <t>United Airlines</t>
  </si>
  <si>
    <t>Aeromexico</t>
  </si>
  <si>
    <t>Copa</t>
  </si>
  <si>
    <t>Interjet</t>
  </si>
  <si>
    <t>Air France</t>
  </si>
  <si>
    <t>Air Europa</t>
  </si>
  <si>
    <t>Lufthansa</t>
  </si>
  <si>
    <t>Lacsa</t>
  </si>
  <si>
    <t>Avior Airlines</t>
  </si>
  <si>
    <t>Air Canada</t>
  </si>
  <si>
    <t>Aerol. Argentinas</t>
  </si>
  <si>
    <t>KLM</t>
  </si>
  <si>
    <t>Lan Peru</t>
  </si>
  <si>
    <t>Tame</t>
  </si>
  <si>
    <t>Air Panama</t>
  </si>
  <si>
    <t>Turkish Airlines</t>
  </si>
  <si>
    <t>Conviasa</t>
  </si>
  <si>
    <t>TAM</t>
  </si>
  <si>
    <t>Insel Air</t>
  </si>
  <si>
    <t>Inselair Aruba</t>
  </si>
  <si>
    <t>Oceanair</t>
  </si>
  <si>
    <t>Aviateca</t>
  </si>
  <si>
    <t>Cubana</t>
  </si>
  <si>
    <t>UPS</t>
  </si>
  <si>
    <t>Sky Lease I.</t>
  </si>
  <si>
    <t>Centurion</t>
  </si>
  <si>
    <t>Linea A. Carguera de Col</t>
  </si>
  <si>
    <t>Etihad Airways</t>
  </si>
  <si>
    <t>Vensecar C.A.</t>
  </si>
  <si>
    <t>Dynamic Airways</t>
  </si>
  <si>
    <t>Martinair</t>
  </si>
  <si>
    <t>Kelowna Flightcrft Air Charter Ltd.</t>
  </si>
  <si>
    <t>Absa</t>
  </si>
  <si>
    <t>Cargolux</t>
  </si>
  <si>
    <t>Fedex</t>
  </si>
  <si>
    <t>Mas Air</t>
  </si>
  <si>
    <t>Aerotransporte de Carga Union</t>
  </si>
  <si>
    <t>Florida West</t>
  </si>
  <si>
    <t>Cargojet Airways</t>
  </si>
  <si>
    <t>BOG-MDE-BOG</t>
  </si>
  <si>
    <t>BOG-CLO-BOG</t>
  </si>
  <si>
    <t>BOG-CTG-BOG</t>
  </si>
  <si>
    <t>BOG-BAQ-BOG</t>
  </si>
  <si>
    <t>BOG-BGA-BOG</t>
  </si>
  <si>
    <t>BOG-SMR-BOG</t>
  </si>
  <si>
    <t>BOG-ADZ-BOG</t>
  </si>
  <si>
    <t>BOG-PEI-BOG</t>
  </si>
  <si>
    <t>BOG-CUC-BOG</t>
  </si>
  <si>
    <t>CTG-MDE-CTG</t>
  </si>
  <si>
    <t>BOG-MTR-BOG</t>
  </si>
  <si>
    <t>CLO-MDE-CLO</t>
  </si>
  <si>
    <t>ADZ-CLO-ADZ</t>
  </si>
  <si>
    <t>CLO-CTG-CLO</t>
  </si>
  <si>
    <t>BAQ-MDE-BAQ</t>
  </si>
  <si>
    <t>ADZ-MDE-ADZ</t>
  </si>
  <si>
    <t>BOG-VUP-BOG</t>
  </si>
  <si>
    <t>BOG-EYP-BOG</t>
  </si>
  <si>
    <t>BOG-AXM-BOG</t>
  </si>
  <si>
    <t>EOH-UIB-EOH</t>
  </si>
  <si>
    <t>MDE-SMR-MDE</t>
  </si>
  <si>
    <t>CLO-BAQ-CLO</t>
  </si>
  <si>
    <t>BOG-PSO-BOG</t>
  </si>
  <si>
    <t>BOG-NVA-BOG</t>
  </si>
  <si>
    <t>APO-EOH-APO</t>
  </si>
  <si>
    <t>BOG-LET-BOG</t>
  </si>
  <si>
    <t>BOG-MZL-BOG</t>
  </si>
  <si>
    <t>CTG-PEI-CTG</t>
  </si>
  <si>
    <t>BOG-RCH-BOG</t>
  </si>
  <si>
    <t>BOG-EOH-BOG</t>
  </si>
  <si>
    <t>BOG-EJA-BOG</t>
  </si>
  <si>
    <t>ADZ-CTG-ADZ</t>
  </si>
  <si>
    <t>CLO-SMR-CLO</t>
  </si>
  <si>
    <t>BOG-PPN-BOG</t>
  </si>
  <si>
    <t>EOH-MTR-EOH</t>
  </si>
  <si>
    <t>CTG-BGA-CTG</t>
  </si>
  <si>
    <t>BOG-IBE-BOG</t>
  </si>
  <si>
    <t>EOH-PEI-EOH</t>
  </si>
  <si>
    <t>CLO-TCO-CLO</t>
  </si>
  <si>
    <t>BOG-UIB-BOG</t>
  </si>
  <si>
    <t>ADZ-PVA-ADZ</t>
  </si>
  <si>
    <t>ADZ-PEI-ADZ</t>
  </si>
  <si>
    <t>BOG-AUC-BOG</t>
  </si>
  <si>
    <t>CUC-BGA-CUC</t>
  </si>
  <si>
    <t>BOG-FLA-BOG</t>
  </si>
  <si>
    <t>BOG-VVC-BOG</t>
  </si>
  <si>
    <t>CLO-PSO-CLO</t>
  </si>
  <si>
    <t>CAQ-EOH-CAQ</t>
  </si>
  <si>
    <t>ADZ-BGA-ADZ</t>
  </si>
  <si>
    <t>BOG-CZU-BOG</t>
  </si>
  <si>
    <t>OTRAS</t>
  </si>
  <si>
    <t>BOG-MIA-BOG</t>
  </si>
  <si>
    <t>MDE-MIA-MDE</t>
  </si>
  <si>
    <t>BOG-FLL-BOG</t>
  </si>
  <si>
    <t>CLO-MIA-CLO</t>
  </si>
  <si>
    <t>BOG-JFK-BOG</t>
  </si>
  <si>
    <t>BOG-IAH-BOG</t>
  </si>
  <si>
    <t>BOG-MCO-BOG</t>
  </si>
  <si>
    <t>BAQ-MIA-BAQ</t>
  </si>
  <si>
    <t>MDE-FLL-MDE</t>
  </si>
  <si>
    <t>CTG-FLL-CTG</t>
  </si>
  <si>
    <t>BOG-LAX-BOG</t>
  </si>
  <si>
    <t>CTG-JFK-CTG</t>
  </si>
  <si>
    <t>BOG-YYZ-BOG</t>
  </si>
  <si>
    <t>CTG-MIA-CTG</t>
  </si>
  <si>
    <t>MDE-JFK-MDE</t>
  </si>
  <si>
    <t>BOG-EWR-BOG</t>
  </si>
  <si>
    <t>BOG-ATL-BOG</t>
  </si>
  <si>
    <t>BOG-IAD-BOG</t>
  </si>
  <si>
    <t>MDE-ATL-MDE</t>
  </si>
  <si>
    <t>BOG-DFW-BOG</t>
  </si>
  <si>
    <t>PEI-JFK-PEI</t>
  </si>
  <si>
    <t>AXM-FLL-AXM</t>
  </si>
  <si>
    <t>CTG-ATL-CTG</t>
  </si>
  <si>
    <t>MDE-EWR-MDE</t>
  </si>
  <si>
    <t>BOG-LIM-BOG</t>
  </si>
  <si>
    <t>BOG-UIO-BOG</t>
  </si>
  <si>
    <t>BOG-SCL-BOG</t>
  </si>
  <si>
    <t>BOG-BUE-BOG</t>
  </si>
  <si>
    <t>BOG-GRU-BOG</t>
  </si>
  <si>
    <t>BOG-CCS-BOG</t>
  </si>
  <si>
    <t>BOG-GYE-BOG</t>
  </si>
  <si>
    <t>BOG-VLN-BOG</t>
  </si>
  <si>
    <t>MDE-LIM-MDE</t>
  </si>
  <si>
    <t>BOG-RIO-BOG</t>
  </si>
  <si>
    <t>CLO-LIM-CLO</t>
  </si>
  <si>
    <t>BOG-LPB-BOG</t>
  </si>
  <si>
    <t>CLO-ESM-CLO</t>
  </si>
  <si>
    <t>CLO-GYE-CLO</t>
  </si>
  <si>
    <t>MDE-UIO-MDE</t>
  </si>
  <si>
    <t>BOG-FOR-BOG</t>
  </si>
  <si>
    <t>BOG-MAD-BOG</t>
  </si>
  <si>
    <t>CLO-MAD-CLO</t>
  </si>
  <si>
    <t>BOG-BCN-BOG</t>
  </si>
  <si>
    <t>BOG-CDG-BOG</t>
  </si>
  <si>
    <t>BOG-FRA-BOG</t>
  </si>
  <si>
    <t>MDE-MAD-MDE</t>
  </si>
  <si>
    <t>BOG-AMS-BOG</t>
  </si>
  <si>
    <t>PEI-MAD-PEI</t>
  </si>
  <si>
    <t>BOG-IST-BOG</t>
  </si>
  <si>
    <t>CLO-BCN-CLO</t>
  </si>
  <si>
    <t>BAQ-MAD-BAQ</t>
  </si>
  <si>
    <t>BOG-PTY-BOG</t>
  </si>
  <si>
    <t>BOG-MEX-BOG</t>
  </si>
  <si>
    <t>MDE-PTY-MDE</t>
  </si>
  <si>
    <t>CLO-PTY-CLO</t>
  </si>
  <si>
    <t>BOG-CUN-BOG</t>
  </si>
  <si>
    <t>CTG-PTY-CTG</t>
  </si>
  <si>
    <t>BOG-SJO-BOG</t>
  </si>
  <si>
    <t>BAQ-PTY-BAQ</t>
  </si>
  <si>
    <t>PEI-PTY-PEI</t>
  </si>
  <si>
    <t>BOG-PUJ-BOG</t>
  </si>
  <si>
    <t>BOG-SAL-BOG</t>
  </si>
  <si>
    <t>ADZ-PTY-ADZ</t>
  </si>
  <si>
    <t>MDE-MEX-MDE</t>
  </si>
  <si>
    <t>BOG-SDQ-BOG</t>
  </si>
  <si>
    <t>MDE-PAC-MDE</t>
  </si>
  <si>
    <t>BGA-PTY-BGA</t>
  </si>
  <si>
    <t>CUC-PTY-CUC</t>
  </si>
  <si>
    <t>AXM-PAC-AXM</t>
  </si>
  <si>
    <t>MDE-SAL-MDE</t>
  </si>
  <si>
    <t>CLO-SAL-CLO</t>
  </si>
  <si>
    <t>BOG-AUA-BOG</t>
  </si>
  <si>
    <t>BOG-HAV-BOG</t>
  </si>
  <si>
    <t>BOG-CUR-BOG</t>
  </si>
  <si>
    <t>MDE-CUR-MDE</t>
  </si>
  <si>
    <t>MDE-AUA-MDE</t>
  </si>
  <si>
    <t>CLO-AUA-CLO</t>
  </si>
  <si>
    <t>BOG-BGI-BOG</t>
  </si>
  <si>
    <t>ESTADOS UNIDOS</t>
  </si>
  <si>
    <t>CANADA</t>
  </si>
  <si>
    <t>PUERTO RICO</t>
  </si>
  <si>
    <t>PERU</t>
  </si>
  <si>
    <t>ECUADOR</t>
  </si>
  <si>
    <t>BRASIL</t>
  </si>
  <si>
    <t>CHILE</t>
  </si>
  <si>
    <t>VENEZUELA</t>
  </si>
  <si>
    <t>ARGENTINA</t>
  </si>
  <si>
    <t>BOLIVIA</t>
  </si>
  <si>
    <t>URUGUAY</t>
  </si>
  <si>
    <t>PARAGUAY</t>
  </si>
  <si>
    <t>ESPAÑA</t>
  </si>
  <si>
    <t>INGLATERRA</t>
  </si>
  <si>
    <t>ALEMANIA</t>
  </si>
  <si>
    <t>FRANCIA</t>
  </si>
  <si>
    <t>ITALIA</t>
  </si>
  <si>
    <t>HOLANDA</t>
  </si>
  <si>
    <t>SUIZA</t>
  </si>
  <si>
    <t>AUSTRALIA</t>
  </si>
  <si>
    <t>TURQUIA</t>
  </si>
  <si>
    <t>BELGICA</t>
  </si>
  <si>
    <t>PORTUGAL</t>
  </si>
  <si>
    <t>PANAMA</t>
  </si>
  <si>
    <t>MEXICO</t>
  </si>
  <si>
    <t>REPUBLICA DOMINICANA</t>
  </si>
  <si>
    <t>COSTA RICA</t>
  </si>
  <si>
    <t>EL SALVADOR</t>
  </si>
  <si>
    <t>GUATEMALA</t>
  </si>
  <si>
    <t>HONDURAS</t>
  </si>
  <si>
    <t>NICARAGUA</t>
  </si>
  <si>
    <t>ANTILLAS HOLANDESAS</t>
  </si>
  <si>
    <t>CUBA</t>
  </si>
  <si>
    <t>BARBADOS</t>
  </si>
  <si>
    <t>BOG-CPQ-BOG</t>
  </si>
  <si>
    <t>CLO-UIO-CLO</t>
  </si>
  <si>
    <t>BOG-LUX-BOG</t>
  </si>
  <si>
    <t>LUXEMBURGO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</si>
  <si>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</si>
  <si>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</si>
  <si>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</si>
  <si>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</si>
  <si>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</si>
  <si>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</si>
  <si>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</si>
  <si>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</si>
  <si>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</si>
  <si>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</si>
  <si>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SAN ANDRES - ISLA</t>
  </si>
  <si>
    <t>SAN ANDRES-GUSTAVO ROJAS PINILLA</t>
  </si>
  <si>
    <t>BUCARAMANGA</t>
  </si>
  <si>
    <t>BUCARAMANGA - PALONEGRO</t>
  </si>
  <si>
    <t>SANTA MARTA</t>
  </si>
  <si>
    <t>SANTA MARTA - SIMON BOLIVAR</t>
  </si>
  <si>
    <t>PEREIRA</t>
  </si>
  <si>
    <t>PEREIRA - MATECAÑAS</t>
  </si>
  <si>
    <t>MEDELLIN</t>
  </si>
  <si>
    <t>MEDELLIN - OLAYA HERRERA</t>
  </si>
  <si>
    <t>CUCUTA</t>
  </si>
  <si>
    <t>CUCUTA - CAMILO DAZA</t>
  </si>
  <si>
    <t>MONTERIA</t>
  </si>
  <si>
    <t>MONTERIA - LOS GARZONES</t>
  </si>
  <si>
    <t>VALLEDUPAR</t>
  </si>
  <si>
    <t>VALLEDUPAR-ALFONSO LOPEZ P.</t>
  </si>
  <si>
    <t>QUIBDO</t>
  </si>
  <si>
    <t>QUIBDO - EL CARAÑO</t>
  </si>
  <si>
    <t>EL YOPAL</t>
  </si>
  <si>
    <t>ARMENIA</t>
  </si>
  <si>
    <t>ARMENIA - EL EDEN</t>
  </si>
  <si>
    <t>PASTO</t>
  </si>
  <si>
    <t>PASTO - ANTONIO NARIQO</t>
  </si>
  <si>
    <t>NEIVA</t>
  </si>
  <si>
    <t>NEIVA - BENITO SALAS</t>
  </si>
  <si>
    <t>LETICIA</t>
  </si>
  <si>
    <t>LETICIA-ALFREDO VASQUEZ COBO</t>
  </si>
  <si>
    <t>MANIZALES</t>
  </si>
  <si>
    <t>MANIZALES - LA NUBIA</t>
  </si>
  <si>
    <t>CAREPA</t>
  </si>
  <si>
    <t>ANTONIO ROLDAN BETANCOURT</t>
  </si>
  <si>
    <t>VILLAVICENCIO</t>
  </si>
  <si>
    <t>VANGUARDIA</t>
  </si>
  <si>
    <t>RIOHACHA</t>
  </si>
  <si>
    <t>RIOHACHA-ALMIRANTE PADILLA</t>
  </si>
  <si>
    <t>IBAGUE</t>
  </si>
  <si>
    <t>IBAGUE - PERALES</t>
  </si>
  <si>
    <t>BARRANCABERMEJA</t>
  </si>
  <si>
    <t>BARRANCABERMEJA-YARIGUIES</t>
  </si>
  <si>
    <t>POPAYAN</t>
  </si>
  <si>
    <t>POPAYAN - GMOLEON VALENCIA</t>
  </si>
  <si>
    <t>TUMACO</t>
  </si>
  <si>
    <t>TUMACO - LA FLORIDA</t>
  </si>
  <si>
    <t>ARAUCA - MUNICIPIO</t>
  </si>
  <si>
    <t>ARAUCA - SANTIAGO PEREZ QUIROZ</t>
  </si>
  <si>
    <t>FLORENCIA</t>
  </si>
  <si>
    <t>GUSTAVO ARTUNDUAGA PAREDES</t>
  </si>
  <si>
    <t>PROVIDENCIA</t>
  </si>
  <si>
    <t>PROVIDENCIA- EL EMBRUJO</t>
  </si>
  <si>
    <t>COROZAL</t>
  </si>
  <si>
    <t>COROZAL - LAS BRUJAS</t>
  </si>
  <si>
    <t>LA MACARENA</t>
  </si>
  <si>
    <t>LA MACARENA - META</t>
  </si>
  <si>
    <t>BAHIA SOLANO</t>
  </si>
  <si>
    <t>BAHIA SOLANO - JOSE C. MUTIS</t>
  </si>
  <si>
    <t>PUERTO ASIS</t>
  </si>
  <si>
    <t>PUERTO ASIS - 3 DE MAYO</t>
  </si>
  <si>
    <t>MAICAO</t>
  </si>
  <si>
    <t>JORGE ISAACS (ANTES LA MINA)</t>
  </si>
  <si>
    <t>PUERTO GAITAN</t>
  </si>
  <si>
    <t>MORELIA</t>
  </si>
  <si>
    <t>GUAPI</t>
  </si>
  <si>
    <t>GUAPI - JUAN CASIANO</t>
  </si>
  <si>
    <t>PUERTO CARRENO</t>
  </si>
  <si>
    <t>CARREÑO-GERMAN OLANO</t>
  </si>
  <si>
    <t>CAUCASIA</t>
  </si>
  <si>
    <t>CAUCASIA- JUAN H. WHITE</t>
  </si>
  <si>
    <t>PUERTO INIRIDA</t>
  </si>
  <si>
    <t>PUERTO INIRIDA - CESAR GAVIRIA TRUJ</t>
  </si>
  <si>
    <t>NUQUI</t>
  </si>
  <si>
    <t>NUQUI - REYES MURILLO</t>
  </si>
  <si>
    <t>MITU</t>
  </si>
  <si>
    <t>SAN JOSE DEL GUAVIARE</t>
  </si>
  <si>
    <t>VILLA GARZON</t>
  </si>
  <si>
    <t>SARAVENA-COLONIZADORES</t>
  </si>
  <si>
    <t>URIBIA</t>
  </si>
  <si>
    <t>PUERTO BOLIVAR - PORTETE</t>
  </si>
  <si>
    <t>CUMARIBO</t>
  </si>
  <si>
    <t>TOLU</t>
  </si>
  <si>
    <t>ACANDI</t>
  </si>
  <si>
    <t>ALDANA</t>
  </si>
  <si>
    <t>IPIALES - SAN LUIS</t>
  </si>
  <si>
    <t>PITALITO</t>
  </si>
  <si>
    <t>PITALITO -CONTADOR</t>
  </si>
  <si>
    <t>PUERTO LEGUIZAMO</t>
  </si>
  <si>
    <t>EL BAGRE</t>
  </si>
  <si>
    <t>BUENAVENTURA</t>
  </si>
  <si>
    <t>BUENAVENTURA - GERARDO TOBAR LOPEZ</t>
  </si>
  <si>
    <t>CARURU</t>
  </si>
  <si>
    <t>GUAINIA (BARRANCO MINAS)</t>
  </si>
  <si>
    <t>BARRANCO MINAS</t>
  </si>
  <si>
    <t>TARAIRA</t>
  </si>
  <si>
    <t>LA PEDRERA</t>
  </si>
  <si>
    <t>MONFORT</t>
  </si>
  <si>
    <t>MIRAFLORES - GUAVIARE</t>
  </si>
  <si>
    <t>MIRAFLORES</t>
  </si>
  <si>
    <t>SOLANO</t>
  </si>
  <si>
    <t>SANTA RITA - VICHADA</t>
  </si>
  <si>
    <t>CENTRO ADM. "MARANDUA"</t>
  </si>
  <si>
    <t>ARARACUARA</t>
  </si>
  <si>
    <t xml:space="preserve">Fuente: Empresas Aéreas Archivo Origen-Destino, Tráfico de Aerotaxis, Tráfico de Vuelos Charter.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</si>
</sst>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00_);\(#,##0.000\)"/>
    <numFmt numFmtId="173" formatCode="0.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2"/>
      <name val="Courier"/>
      <family val="3"/>
    </font>
    <font>
      <b/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  <font>
      <b/>
      <sz val="12"/>
      <color rgb="FF0000FF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thin"/>
      <right>
        <color indexed="63"/>
      </right>
      <top style="thick"/>
      <bottom style="medium"/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double"/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ck"/>
    </border>
    <border>
      <left>
        <color indexed="63"/>
      </left>
      <right>
        <color indexed="63"/>
      </right>
      <top style="thin">
        <color theme="0" tint="-0.04997999966144562"/>
      </top>
      <bottom style="thick"/>
    </border>
    <border>
      <left style="medium"/>
      <right style="thin"/>
      <top style="thin">
        <color theme="0" tint="-0.04997999966144562"/>
      </top>
      <bottom style="thick"/>
    </border>
    <border>
      <left style="thin"/>
      <right>
        <color indexed="63"/>
      </right>
      <top style="thin">
        <color theme="0" tint="-0.04997999966144562"/>
      </top>
      <bottom style="thick"/>
    </border>
    <border>
      <left style="double"/>
      <right style="thin"/>
      <top style="thin">
        <color theme="0" tint="-0.04997999966144562"/>
      </top>
      <bottom style="thick"/>
    </border>
    <border>
      <left style="double"/>
      <right style="medium"/>
      <top style="thin">
        <color theme="0" tint="-0.04997999966144562"/>
      </top>
      <bottom style="thick"/>
    </border>
    <border>
      <left>
        <color indexed="63"/>
      </left>
      <right style="thick"/>
      <top style="thin">
        <color theme="0" tint="-0.04997999966144562"/>
      </top>
      <bottom style="thick"/>
    </border>
    <border>
      <left>
        <color indexed="63"/>
      </left>
      <right style="thin"/>
      <top style="thin">
        <color theme="0" tint="-0.04997999966144562"/>
      </top>
      <bottom style="thick"/>
    </border>
    <border>
      <left style="medium"/>
      <right style="thick"/>
      <top style="thin">
        <color theme="0" tint="-0.04997999966144562"/>
      </top>
      <bottom style="thick"/>
    </border>
    <border>
      <left style="thick"/>
      <right style="medium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ck"/>
      <right style="medium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double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ck"/>
      <top style="thin"/>
      <bottom style="thin">
        <color theme="0" tint="-0.24993999302387238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100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4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5" fillId="21" borderId="6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7" applyNumberFormat="0" applyFill="0" applyAlignment="0" applyProtection="0"/>
    <xf numFmtId="0" fontId="99" fillId="0" borderId="8" applyNumberFormat="0" applyFill="0" applyAlignment="0" applyProtection="0"/>
    <xf numFmtId="0" fontId="110" fillId="0" borderId="9" applyNumberFormat="0" applyFill="0" applyAlignment="0" applyProtection="0"/>
  </cellStyleXfs>
  <cellXfs count="736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34" borderId="10" xfId="61" applyNumberFormat="1" applyFont="1" applyFill="1" applyBorder="1" applyAlignment="1" applyProtection="1">
      <alignment horizontal="right" indent="1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4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37" fontId="5" fillId="0" borderId="11" xfId="61" applyFont="1" applyFill="1" applyBorder="1" applyAlignment="1" applyProtection="1">
      <alignment horizontal="left"/>
      <protection/>
    </xf>
    <xf numFmtId="2" fontId="6" fillId="34" borderId="15" xfId="61" applyNumberFormat="1" applyFont="1" applyFill="1" applyBorder="1">
      <alignment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Protection="1">
      <alignment/>
      <protection/>
    </xf>
    <xf numFmtId="2" fontId="6" fillId="0" borderId="18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8" xfId="61" applyFont="1" applyFill="1" applyBorder="1" applyAlignment="1" applyProtection="1">
      <alignment horizontal="left"/>
      <protection/>
    </xf>
    <xf numFmtId="2" fontId="6" fillId="34" borderId="19" xfId="61" applyNumberFormat="1" applyFont="1" applyFill="1" applyBorder="1">
      <alignment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Alignment="1" applyProtection="1">
      <alignment horizontal="right" indent="1"/>
      <protection/>
    </xf>
    <xf numFmtId="2" fontId="6" fillId="0" borderId="22" xfId="61" applyNumberFormat="1" applyFont="1" applyFill="1" applyBorder="1" applyAlignment="1" applyProtection="1">
      <alignment horizontal="right" indent="1"/>
      <protection/>
    </xf>
    <xf numFmtId="2" fontId="6" fillId="0" borderId="23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Protection="1">
      <alignment/>
      <protection/>
    </xf>
    <xf numFmtId="2" fontId="6" fillId="0" borderId="23" xfId="61" applyNumberFormat="1" applyFont="1" applyFill="1" applyBorder="1" applyProtection="1">
      <alignment/>
      <protection/>
    </xf>
    <xf numFmtId="37" fontId="3" fillId="0" borderId="20" xfId="61" applyFont="1" applyFill="1" applyBorder="1">
      <alignment/>
      <protection/>
    </xf>
    <xf numFmtId="37" fontId="8" fillId="0" borderId="23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8" xfId="61" applyFont="1" applyFill="1" applyBorder="1" applyAlignment="1" applyProtection="1">
      <alignment horizontal="left"/>
      <protection/>
    </xf>
    <xf numFmtId="37" fontId="6" fillId="34" borderId="24" xfId="61" applyFont="1" applyFill="1" applyBorder="1">
      <alignment/>
      <protection/>
    </xf>
    <xf numFmtId="37" fontId="3" fillId="0" borderId="25" xfId="61" applyFont="1" applyFill="1" applyBorder="1" applyProtection="1">
      <alignment/>
      <protection/>
    </xf>
    <xf numFmtId="37" fontId="3" fillId="0" borderId="26" xfId="61" applyFont="1" applyFill="1" applyBorder="1" applyProtection="1">
      <alignment/>
      <protection/>
    </xf>
    <xf numFmtId="37" fontId="3" fillId="0" borderId="27" xfId="61" applyFont="1" applyFill="1" applyBorder="1" applyAlignment="1" applyProtection="1">
      <alignment horizontal="right"/>
      <protection/>
    </xf>
    <xf numFmtId="37" fontId="3" fillId="0" borderId="28" xfId="61" applyFont="1" applyFill="1" applyBorder="1" applyAlignment="1" applyProtection="1">
      <alignment horizontal="right"/>
      <protection/>
    </xf>
    <xf numFmtId="37" fontId="5" fillId="0" borderId="25" xfId="61" applyFont="1" applyFill="1" applyBorder="1" applyAlignment="1" applyProtection="1">
      <alignment horizontal="left"/>
      <protection/>
    </xf>
    <xf numFmtId="37" fontId="7" fillId="0" borderId="28" xfId="61" applyFont="1" applyFill="1" applyBorder="1" applyAlignment="1" applyProtection="1">
      <alignment horizontal="left"/>
      <protection/>
    </xf>
    <xf numFmtId="3" fontId="6" fillId="34" borderId="19" xfId="61" applyNumberFormat="1" applyFont="1" applyFill="1" applyBorder="1" applyAlignment="1">
      <alignment horizontal="right"/>
      <protection/>
    </xf>
    <xf numFmtId="3" fontId="3" fillId="0" borderId="21" xfId="61" applyNumberFormat="1" applyFont="1" applyFill="1" applyBorder="1" applyAlignment="1">
      <alignment horizontal="right"/>
      <protection/>
    </xf>
    <xf numFmtId="3" fontId="3" fillId="0" borderId="22" xfId="61" applyNumberFormat="1" applyFont="1" applyFill="1" applyBorder="1" applyAlignment="1">
      <alignment horizontal="right"/>
      <protection/>
    </xf>
    <xf numFmtId="3" fontId="3" fillId="0" borderId="23" xfId="61" applyNumberFormat="1" applyFont="1" applyFill="1" applyBorder="1" applyAlignment="1">
      <alignment horizontal="right"/>
      <protection/>
    </xf>
    <xf numFmtId="3" fontId="3" fillId="0" borderId="29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6" fillId="34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" fontId="3" fillId="0" borderId="17" xfId="61" applyNumberFormat="1" applyFont="1" applyFill="1" applyBorder="1" applyAlignment="1">
      <alignment horizontal="right"/>
      <protection/>
    </xf>
    <xf numFmtId="3" fontId="3" fillId="0" borderId="18" xfId="61" applyNumberFormat="1" applyFont="1" applyFill="1" applyBorder="1" applyAlignment="1">
      <alignment horizontal="right"/>
      <protection/>
    </xf>
    <xf numFmtId="37" fontId="11" fillId="0" borderId="28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6" fillId="34" borderId="15" xfId="61" applyFont="1" applyFill="1" applyBorder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7" xfId="61" applyFont="1" applyFill="1" applyBorder="1" applyProtection="1">
      <alignment/>
      <protection/>
    </xf>
    <xf numFmtId="37" fontId="3" fillId="0" borderId="16" xfId="61" applyFont="1" applyFill="1" applyBorder="1" applyAlignment="1" applyProtection="1">
      <alignment horizontal="right"/>
      <protection/>
    </xf>
    <xf numFmtId="37" fontId="3" fillId="0" borderId="18" xfId="61" applyFont="1" applyFill="1" applyBorder="1" applyAlignment="1" applyProtection="1">
      <alignment horizontal="right"/>
      <protection/>
    </xf>
    <xf numFmtId="3" fontId="3" fillId="0" borderId="18" xfId="61" applyNumberFormat="1" applyFont="1" applyFill="1" applyBorder="1">
      <alignment/>
      <protection/>
    </xf>
    <xf numFmtId="3" fontId="3" fillId="0" borderId="16" xfId="61" applyNumberFormat="1" applyFont="1" applyFill="1" applyBorder="1">
      <alignment/>
      <protection/>
    </xf>
    <xf numFmtId="3" fontId="3" fillId="0" borderId="27" xfId="61" applyNumberFormat="1" applyFont="1" applyFill="1" applyBorder="1">
      <alignment/>
      <protection/>
    </xf>
    <xf numFmtId="3" fontId="3" fillId="0" borderId="28" xfId="61" applyNumberFormat="1" applyFont="1" applyFill="1" applyBorder="1" applyAlignment="1">
      <alignment horizontal="right"/>
      <protection/>
    </xf>
    <xf numFmtId="37" fontId="6" fillId="0" borderId="28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6" fillId="34" borderId="30" xfId="61" applyFont="1" applyFill="1" applyBorder="1">
      <alignment/>
      <protection/>
    </xf>
    <xf numFmtId="37" fontId="14" fillId="0" borderId="0" xfId="61" applyFont="1">
      <alignment/>
      <protection/>
    </xf>
    <xf numFmtId="37" fontId="13" fillId="35" borderId="31" xfId="61" applyFont="1" applyFill="1" applyBorder="1" applyAlignment="1" applyProtection="1">
      <alignment horizontal="center"/>
      <protection/>
    </xf>
    <xf numFmtId="37" fontId="13" fillId="35" borderId="32" xfId="61" applyFont="1" applyFill="1" applyBorder="1" applyAlignment="1" applyProtection="1">
      <alignment horizontal="center"/>
      <protection/>
    </xf>
    <xf numFmtId="37" fontId="13" fillId="35" borderId="33" xfId="61" applyFont="1" applyFill="1" applyBorder="1" applyAlignment="1" applyProtection="1">
      <alignment horizontal="center"/>
      <protection/>
    </xf>
    <xf numFmtId="37" fontId="13" fillId="35" borderId="34" xfId="61" applyFont="1" applyFill="1" applyBorder="1" applyAlignment="1" applyProtection="1">
      <alignment horizontal="center"/>
      <protection/>
    </xf>
    <xf numFmtId="37" fontId="13" fillId="35" borderId="13" xfId="61" applyFont="1" applyFill="1" applyBorder="1" applyAlignment="1">
      <alignment horizontal="centerContinuous"/>
      <protection/>
    </xf>
    <xf numFmtId="37" fontId="13" fillId="35" borderId="14" xfId="61" applyFont="1" applyFill="1" applyBorder="1" applyAlignment="1" applyProtection="1">
      <alignment horizontal="centerContinuous"/>
      <protection/>
    </xf>
    <xf numFmtId="37" fontId="16" fillId="35" borderId="0" xfId="61" applyFont="1" applyFill="1" applyBorder="1" applyAlignment="1" applyProtection="1">
      <alignment horizontal="center" vertical="center"/>
      <protection/>
    </xf>
    <xf numFmtId="37" fontId="16" fillId="35" borderId="11" xfId="61" applyFont="1" applyFill="1" applyBorder="1" applyAlignment="1" applyProtection="1">
      <alignment vertical="center"/>
      <protection/>
    </xf>
    <xf numFmtId="37" fontId="16" fillId="35" borderId="14" xfId="61" applyFont="1" applyFill="1" applyBorder="1" applyAlignment="1" applyProtection="1">
      <alignment vertical="center"/>
      <protection/>
    </xf>
    <xf numFmtId="37" fontId="18" fillId="35" borderId="17" xfId="61" applyFont="1" applyFill="1" applyBorder="1">
      <alignment/>
      <protection/>
    </xf>
    <xf numFmtId="37" fontId="18" fillId="35" borderId="18" xfId="61" applyFont="1" applyFill="1" applyBorder="1">
      <alignment/>
      <protection/>
    </xf>
    <xf numFmtId="37" fontId="18" fillId="35" borderId="35" xfId="61" applyFont="1" applyFill="1" applyBorder="1">
      <alignment/>
      <protection/>
    </xf>
    <xf numFmtId="37" fontId="18" fillId="35" borderId="36" xfId="61" applyFont="1" applyFill="1" applyBorder="1">
      <alignment/>
      <protection/>
    </xf>
    <xf numFmtId="37" fontId="3" fillId="35" borderId="13" xfId="61" applyFont="1" applyFill="1" applyBorder="1">
      <alignment/>
      <protection/>
    </xf>
    <xf numFmtId="37" fontId="16" fillId="35" borderId="11" xfId="61" applyFont="1" applyFill="1" applyBorder="1" applyAlignment="1">
      <alignment vertical="center"/>
      <protection/>
    </xf>
    <xf numFmtId="37" fontId="16" fillId="35" borderId="14" xfId="61" applyFont="1" applyFill="1" applyBorder="1" applyAlignment="1">
      <alignment vertical="center"/>
      <protection/>
    </xf>
    <xf numFmtId="0" fontId="3" fillId="33" borderId="0" xfId="63" applyNumberFormat="1" applyFont="1" applyFill="1" applyBorder="1">
      <alignment/>
      <protection/>
    </xf>
    <xf numFmtId="37" fontId="3" fillId="0" borderId="28" xfId="61" applyFont="1" applyFill="1" applyBorder="1" applyProtection="1">
      <alignment/>
      <protection/>
    </xf>
    <xf numFmtId="37" fontId="16" fillId="35" borderId="35" xfId="61" applyFont="1" applyFill="1" applyBorder="1" applyAlignment="1">
      <alignment horizontal="centerContinuous" vertical="center"/>
      <protection/>
    </xf>
    <xf numFmtId="37" fontId="16" fillId="35" borderId="36" xfId="61" applyFont="1" applyFill="1" applyBorder="1" applyAlignment="1">
      <alignment horizontal="centerContinuous" vertical="center"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3" fillId="0" borderId="0" xfId="64" applyFont="1">
      <alignment/>
      <protection/>
    </xf>
    <xf numFmtId="2" fontId="24" fillId="36" borderId="37" xfId="64" applyNumberFormat="1" applyFont="1" applyFill="1" applyBorder="1">
      <alignment/>
      <protection/>
    </xf>
    <xf numFmtId="3" fontId="24" fillId="36" borderId="38" xfId="64" applyNumberFormat="1" applyFont="1" applyFill="1" applyBorder="1">
      <alignment/>
      <protection/>
    </xf>
    <xf numFmtId="3" fontId="24" fillId="36" borderId="39" xfId="64" applyNumberFormat="1" applyFont="1" applyFill="1" applyBorder="1">
      <alignment/>
      <protection/>
    </xf>
    <xf numFmtId="10" fontId="24" fillId="36" borderId="40" xfId="64" applyNumberFormat="1" applyFont="1" applyFill="1" applyBorder="1">
      <alignment/>
      <protection/>
    </xf>
    <xf numFmtId="3" fontId="24" fillId="36" borderId="41" xfId="64" applyNumberFormat="1" applyFont="1" applyFill="1" applyBorder="1">
      <alignment/>
      <protection/>
    </xf>
    <xf numFmtId="3" fontId="24" fillId="36" borderId="42" xfId="64" applyNumberFormat="1" applyFont="1" applyFill="1" applyBorder="1">
      <alignment/>
      <protection/>
    </xf>
    <xf numFmtId="0" fontId="24" fillId="36" borderId="39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43" xfId="64" applyNumberFormat="1" applyFont="1" applyFill="1" applyBorder="1" applyAlignment="1">
      <alignment horizontal="center" vertical="center" wrapText="1"/>
      <protection/>
    </xf>
    <xf numFmtId="49" fontId="5" fillId="35" borderId="25" xfId="64" applyNumberFormat="1" applyFont="1" applyFill="1" applyBorder="1" applyAlignment="1">
      <alignment horizontal="center" vertical="center" wrapText="1"/>
      <protection/>
    </xf>
    <xf numFmtId="49" fontId="5" fillId="35" borderId="44" xfId="64" applyNumberFormat="1" applyFont="1" applyFill="1" applyBorder="1" applyAlignment="1">
      <alignment horizontal="center" vertical="center" wrapText="1"/>
      <protection/>
    </xf>
    <xf numFmtId="49" fontId="5" fillId="35" borderId="45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6" fillId="0" borderId="0" xfId="64" applyFont="1">
      <alignment/>
      <protection/>
    </xf>
    <xf numFmtId="2" fontId="26" fillId="37" borderId="37" xfId="64" applyNumberFormat="1" applyFont="1" applyFill="1" applyBorder="1">
      <alignment/>
      <protection/>
    </xf>
    <xf numFmtId="3" fontId="26" fillId="37" borderId="38" xfId="64" applyNumberFormat="1" applyFont="1" applyFill="1" applyBorder="1">
      <alignment/>
      <protection/>
    </xf>
    <xf numFmtId="3" fontId="26" fillId="37" borderId="39" xfId="64" applyNumberFormat="1" applyFont="1" applyFill="1" applyBorder="1">
      <alignment/>
      <protection/>
    </xf>
    <xf numFmtId="10" fontId="26" fillId="37" borderId="40" xfId="64" applyNumberFormat="1" applyFont="1" applyFill="1" applyBorder="1">
      <alignment/>
      <protection/>
    </xf>
    <xf numFmtId="0" fontId="26" fillId="37" borderId="39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7" fillId="0" borderId="0" xfId="58" applyFont="1" applyFill="1" applyAlignment="1">
      <alignment vertical="center"/>
      <protection/>
    </xf>
    <xf numFmtId="10" fontId="27" fillId="36" borderId="46" xfId="58" applyNumberFormat="1" applyFont="1" applyFill="1" applyBorder="1" applyAlignment="1">
      <alignment horizontal="right" vertical="center"/>
      <protection/>
    </xf>
    <xf numFmtId="3" fontId="27" fillId="36" borderId="47" xfId="58" applyNumberFormat="1" applyFont="1" applyFill="1" applyBorder="1" applyAlignment="1">
      <alignment vertical="center"/>
      <protection/>
    </xf>
    <xf numFmtId="3" fontId="27" fillId="36" borderId="48" xfId="58" applyNumberFormat="1" applyFont="1" applyFill="1" applyBorder="1" applyAlignment="1">
      <alignment vertical="center"/>
      <protection/>
    </xf>
    <xf numFmtId="3" fontId="27" fillId="36" borderId="49" xfId="58" applyNumberFormat="1" applyFont="1" applyFill="1" applyBorder="1" applyAlignment="1">
      <alignment vertical="center"/>
      <protection/>
    </xf>
    <xf numFmtId="3" fontId="27" fillId="36" borderId="50" xfId="58" applyNumberFormat="1" applyFont="1" applyFill="1" applyBorder="1" applyAlignment="1">
      <alignment vertical="center"/>
      <protection/>
    </xf>
    <xf numFmtId="173" fontId="27" fillId="36" borderId="51" xfId="58" applyNumberFormat="1" applyFont="1" applyFill="1" applyBorder="1" applyAlignment="1">
      <alignment vertical="center"/>
      <protection/>
    </xf>
    <xf numFmtId="3" fontId="27" fillId="36" borderId="52" xfId="58" applyNumberFormat="1" applyFont="1" applyFill="1" applyBorder="1" applyAlignment="1">
      <alignment vertical="center"/>
      <protection/>
    </xf>
    <xf numFmtId="10" fontId="27" fillId="36" borderId="51" xfId="58" applyNumberFormat="1" applyFont="1" applyFill="1" applyBorder="1" applyAlignment="1">
      <alignment horizontal="right" vertical="center"/>
      <protection/>
    </xf>
    <xf numFmtId="3" fontId="27" fillId="36" borderId="53" xfId="58" applyNumberFormat="1" applyFont="1" applyFill="1" applyBorder="1" applyAlignment="1">
      <alignment vertical="center"/>
      <protection/>
    </xf>
    <xf numFmtId="0" fontId="27" fillId="36" borderId="54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55" xfId="58" applyNumberFormat="1" applyFont="1" applyFill="1" applyBorder="1" applyAlignment="1">
      <alignment horizontal="center" vertical="center" wrapText="1"/>
      <protection/>
    </xf>
    <xf numFmtId="49" fontId="13" fillId="35" borderId="56" xfId="58" applyNumberFormat="1" applyFont="1" applyFill="1" applyBorder="1" applyAlignment="1">
      <alignment horizontal="center" vertical="center" wrapText="1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58" xfId="58" applyNumberFormat="1" applyFont="1" applyFill="1" applyBorder="1" applyAlignment="1">
      <alignment horizontal="center" vertical="center" wrapText="1"/>
      <protection/>
    </xf>
    <xf numFmtId="1" fontId="28" fillId="0" borderId="0" xfId="58" applyNumberFormat="1" applyFont="1" applyFill="1" applyAlignment="1">
      <alignment horizontal="center" vertical="center" wrapText="1"/>
      <protection/>
    </xf>
    <xf numFmtId="0" fontId="30" fillId="0" borderId="0" xfId="58" applyFont="1" applyFill="1">
      <alignment/>
      <protection/>
    </xf>
    <xf numFmtId="0" fontId="3" fillId="0" borderId="0" xfId="65" applyFont="1">
      <alignment/>
      <protection/>
    </xf>
    <xf numFmtId="0" fontId="23" fillId="0" borderId="0" xfId="65" applyFont="1">
      <alignment/>
      <protection/>
    </xf>
    <xf numFmtId="0" fontId="26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5" fillId="0" borderId="0" xfId="58" applyFont="1" applyFill="1">
      <alignment/>
      <protection/>
    </xf>
    <xf numFmtId="10" fontId="12" fillId="38" borderId="59" xfId="58" applyNumberFormat="1" applyFont="1" applyFill="1" applyBorder="1" applyAlignment="1">
      <alignment horizontal="right"/>
      <protection/>
    </xf>
    <xf numFmtId="3" fontId="12" fillId="38" borderId="60" xfId="58" applyNumberFormat="1" applyFont="1" applyFill="1" applyBorder="1">
      <alignment/>
      <protection/>
    </xf>
    <xf numFmtId="3" fontId="12" fillId="38" borderId="61" xfId="58" applyNumberFormat="1" applyFont="1" applyFill="1" applyBorder="1">
      <alignment/>
      <protection/>
    </xf>
    <xf numFmtId="3" fontId="12" fillId="38" borderId="62" xfId="58" applyNumberFormat="1" applyFont="1" applyFill="1" applyBorder="1">
      <alignment/>
      <protection/>
    </xf>
    <xf numFmtId="10" fontId="12" fillId="38" borderId="63" xfId="58" applyNumberFormat="1" applyFont="1" applyFill="1" applyBorder="1">
      <alignment/>
      <protection/>
    </xf>
    <xf numFmtId="10" fontId="12" fillId="38" borderId="63" xfId="58" applyNumberFormat="1" applyFont="1" applyFill="1" applyBorder="1" applyAlignment="1">
      <alignment horizontal="right"/>
      <protection/>
    </xf>
    <xf numFmtId="0" fontId="12" fillId="38" borderId="64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8" borderId="65" xfId="58" applyNumberFormat="1" applyFont="1" applyFill="1" applyBorder="1" applyAlignment="1">
      <alignment horizontal="right" vertical="center"/>
      <protection/>
    </xf>
    <xf numFmtId="3" fontId="12" fillId="38" borderId="66" xfId="58" applyNumberFormat="1" applyFont="1" applyFill="1" applyBorder="1" applyAlignment="1">
      <alignment vertical="center"/>
      <protection/>
    </xf>
    <xf numFmtId="3" fontId="12" fillId="38" borderId="67" xfId="58" applyNumberFormat="1" applyFont="1" applyFill="1" applyBorder="1" applyAlignment="1">
      <alignment vertical="center"/>
      <protection/>
    </xf>
    <xf numFmtId="3" fontId="12" fillId="38" borderId="68" xfId="58" applyNumberFormat="1" applyFont="1" applyFill="1" applyBorder="1" applyAlignment="1">
      <alignment vertical="center"/>
      <protection/>
    </xf>
    <xf numFmtId="10" fontId="12" fillId="38" borderId="69" xfId="58" applyNumberFormat="1" applyFont="1" applyFill="1" applyBorder="1" applyAlignment="1">
      <alignment vertical="center"/>
      <protection/>
    </xf>
    <xf numFmtId="10" fontId="12" fillId="38" borderId="69" xfId="58" applyNumberFormat="1" applyFont="1" applyFill="1" applyBorder="1" applyAlignment="1">
      <alignment horizontal="right" vertical="center"/>
      <protection/>
    </xf>
    <xf numFmtId="0" fontId="12" fillId="38" borderId="70" xfId="58" applyFont="1" applyFill="1" applyBorder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10" fontId="26" fillId="36" borderId="71" xfId="58" applyNumberFormat="1" applyFont="1" applyFill="1" applyBorder="1" applyAlignment="1">
      <alignment horizontal="right" vertical="center"/>
      <protection/>
    </xf>
    <xf numFmtId="3" fontId="26" fillId="36" borderId="72" xfId="58" applyNumberFormat="1" applyFont="1" applyFill="1" applyBorder="1" applyAlignment="1">
      <alignment vertical="center"/>
      <protection/>
    </xf>
    <xf numFmtId="3" fontId="26" fillId="36" borderId="73" xfId="58" applyNumberFormat="1" applyFont="1" applyFill="1" applyBorder="1" applyAlignment="1">
      <alignment vertical="center"/>
      <protection/>
    </xf>
    <xf numFmtId="3" fontId="26" fillId="36" borderId="74" xfId="58" applyNumberFormat="1" applyFont="1" applyFill="1" applyBorder="1" applyAlignment="1">
      <alignment vertical="center"/>
      <protection/>
    </xf>
    <xf numFmtId="9" fontId="26" fillId="36" borderId="75" xfId="58" applyNumberFormat="1" applyFont="1" applyFill="1" applyBorder="1" applyAlignment="1">
      <alignment vertical="center"/>
      <protection/>
    </xf>
    <xf numFmtId="0" fontId="26" fillId="36" borderId="76" xfId="58" applyNumberFormat="1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55" xfId="58" applyNumberFormat="1" applyFont="1" applyFill="1" applyBorder="1" applyAlignment="1">
      <alignment horizontal="center" vertical="center" wrapText="1"/>
      <protection/>
    </xf>
    <xf numFmtId="49" fontId="12" fillId="35" borderId="56" xfId="58" applyNumberFormat="1" applyFont="1" applyFill="1" applyBorder="1" applyAlignment="1">
      <alignment horizontal="center" vertical="center" wrapText="1"/>
      <protection/>
    </xf>
    <xf numFmtId="49" fontId="12" fillId="35" borderId="57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8" borderId="59" xfId="58" applyNumberFormat="1" applyFont="1" applyFill="1" applyBorder="1" applyAlignment="1">
      <alignment horizontal="right"/>
      <protection/>
    </xf>
    <xf numFmtId="3" fontId="6" fillId="38" borderId="77" xfId="58" applyNumberFormat="1" applyFont="1" applyFill="1" applyBorder="1">
      <alignment/>
      <protection/>
    </xf>
    <xf numFmtId="3" fontId="6" fillId="38" borderId="78" xfId="58" applyNumberFormat="1" applyFont="1" applyFill="1" applyBorder="1">
      <alignment/>
      <protection/>
    </xf>
    <xf numFmtId="3" fontId="6" fillId="38" borderId="60" xfId="58" applyNumberFormat="1" applyFont="1" applyFill="1" applyBorder="1">
      <alignment/>
      <protection/>
    </xf>
    <xf numFmtId="3" fontId="6" fillId="38" borderId="61" xfId="58" applyNumberFormat="1" applyFont="1" applyFill="1" applyBorder="1">
      <alignment/>
      <protection/>
    </xf>
    <xf numFmtId="3" fontId="6" fillId="38" borderId="62" xfId="58" applyNumberFormat="1" applyFont="1" applyFill="1" applyBorder="1">
      <alignment/>
      <protection/>
    </xf>
    <xf numFmtId="10" fontId="6" fillId="38" borderId="63" xfId="58" applyNumberFormat="1" applyFont="1" applyFill="1" applyBorder="1">
      <alignment/>
      <protection/>
    </xf>
    <xf numFmtId="10" fontId="6" fillId="38" borderId="63" xfId="58" applyNumberFormat="1" applyFont="1" applyFill="1" applyBorder="1" applyAlignment="1">
      <alignment horizontal="right"/>
      <protection/>
    </xf>
    <xf numFmtId="0" fontId="6" fillId="38" borderId="64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8" borderId="65" xfId="58" applyNumberFormat="1" applyFont="1" applyFill="1" applyBorder="1" applyAlignment="1">
      <alignment horizontal="right"/>
      <protection/>
    </xf>
    <xf numFmtId="3" fontId="6" fillId="38" borderId="79" xfId="58" applyNumberFormat="1" applyFont="1" applyFill="1" applyBorder="1">
      <alignment/>
      <protection/>
    </xf>
    <xf numFmtId="3" fontId="6" fillId="38" borderId="80" xfId="58" applyNumberFormat="1" applyFont="1" applyFill="1" applyBorder="1">
      <alignment/>
      <protection/>
    </xf>
    <xf numFmtId="3" fontId="6" fillId="38" borderId="66" xfId="58" applyNumberFormat="1" applyFont="1" applyFill="1" applyBorder="1">
      <alignment/>
      <protection/>
    </xf>
    <xf numFmtId="3" fontId="6" fillId="38" borderId="67" xfId="58" applyNumberFormat="1" applyFont="1" applyFill="1" applyBorder="1">
      <alignment/>
      <protection/>
    </xf>
    <xf numFmtId="3" fontId="6" fillId="38" borderId="68" xfId="58" applyNumberFormat="1" applyFont="1" applyFill="1" applyBorder="1">
      <alignment/>
      <protection/>
    </xf>
    <xf numFmtId="10" fontId="6" fillId="38" borderId="69" xfId="58" applyNumberFormat="1" applyFont="1" applyFill="1" applyBorder="1">
      <alignment/>
      <protection/>
    </xf>
    <xf numFmtId="10" fontId="6" fillId="38" borderId="69" xfId="58" applyNumberFormat="1" applyFont="1" applyFill="1" applyBorder="1" applyAlignment="1">
      <alignment horizontal="right"/>
      <protection/>
    </xf>
    <xf numFmtId="0" fontId="6" fillId="38" borderId="70" xfId="58" applyFont="1" applyFill="1" applyBorder="1">
      <alignment/>
      <protection/>
    </xf>
    <xf numFmtId="10" fontId="27" fillId="8" borderId="71" xfId="58" applyNumberFormat="1" applyFont="1" applyFill="1" applyBorder="1" applyAlignment="1">
      <alignment horizontal="right" vertical="center"/>
      <protection/>
    </xf>
    <xf numFmtId="3" fontId="27" fillId="8" borderId="81" xfId="58" applyNumberFormat="1" applyFont="1" applyFill="1" applyBorder="1" applyAlignment="1">
      <alignment vertical="center"/>
      <protection/>
    </xf>
    <xf numFmtId="3" fontId="27" fillId="8" borderId="82" xfId="58" applyNumberFormat="1" applyFont="1" applyFill="1" applyBorder="1" applyAlignment="1">
      <alignment vertical="center"/>
      <protection/>
    </xf>
    <xf numFmtId="3" fontId="27" fillId="8" borderId="83" xfId="58" applyNumberFormat="1" applyFont="1" applyFill="1" applyBorder="1" applyAlignment="1">
      <alignment vertical="center"/>
      <protection/>
    </xf>
    <xf numFmtId="3" fontId="27" fillId="8" borderId="0" xfId="58" applyNumberFormat="1" applyFont="1" applyFill="1" applyBorder="1" applyAlignment="1">
      <alignment vertical="center"/>
      <protection/>
    </xf>
    <xf numFmtId="3" fontId="27" fillId="8" borderId="84" xfId="58" applyNumberFormat="1" applyFont="1" applyFill="1" applyBorder="1" applyAlignment="1">
      <alignment vertical="center"/>
      <protection/>
    </xf>
    <xf numFmtId="10" fontId="27" fillId="8" borderId="85" xfId="58" applyNumberFormat="1" applyFont="1" applyFill="1" applyBorder="1" applyAlignment="1">
      <alignment vertical="center"/>
      <protection/>
    </xf>
    <xf numFmtId="10" fontId="27" fillId="8" borderId="85" xfId="58" applyNumberFormat="1" applyFont="1" applyFill="1" applyBorder="1" applyAlignment="1">
      <alignment horizontal="right" vertical="center"/>
      <protection/>
    </xf>
    <xf numFmtId="0" fontId="27" fillId="8" borderId="86" xfId="58" applyNumberFormat="1" applyFont="1" applyFill="1" applyBorder="1" applyAlignment="1">
      <alignment vertical="center"/>
      <protection/>
    </xf>
    <xf numFmtId="0" fontId="27" fillId="37" borderId="86" xfId="58" applyNumberFormat="1" applyFont="1" applyFill="1" applyBorder="1" applyAlignment="1">
      <alignment vertical="center"/>
      <protection/>
    </xf>
    <xf numFmtId="3" fontId="12" fillId="38" borderId="80" xfId="58" applyNumberFormat="1" applyFont="1" applyFill="1" applyBorder="1" applyAlignment="1">
      <alignment vertical="center"/>
      <protection/>
    </xf>
    <xf numFmtId="10" fontId="12" fillId="38" borderId="87" xfId="58" applyNumberFormat="1" applyFont="1" applyFill="1" applyBorder="1" applyAlignment="1">
      <alignment horizontal="right" vertical="center"/>
      <protection/>
    </xf>
    <xf numFmtId="3" fontId="12" fillId="38" borderId="88" xfId="58" applyNumberFormat="1" applyFont="1" applyFill="1" applyBorder="1" applyAlignment="1">
      <alignment vertical="center"/>
      <protection/>
    </xf>
    <xf numFmtId="3" fontId="12" fillId="38" borderId="89" xfId="58" applyNumberFormat="1" applyFont="1" applyFill="1" applyBorder="1" applyAlignment="1">
      <alignment vertical="center"/>
      <protection/>
    </xf>
    <xf numFmtId="3" fontId="12" fillId="38" borderId="90" xfId="58" applyNumberFormat="1" applyFont="1" applyFill="1" applyBorder="1" applyAlignment="1">
      <alignment vertical="center"/>
      <protection/>
    </xf>
    <xf numFmtId="10" fontId="12" fillId="38" borderId="91" xfId="58" applyNumberFormat="1" applyFont="1" applyFill="1" applyBorder="1" applyAlignment="1">
      <alignment vertical="center"/>
      <protection/>
    </xf>
    <xf numFmtId="10" fontId="12" fillId="38" borderId="91" xfId="58" applyNumberFormat="1" applyFont="1" applyFill="1" applyBorder="1" applyAlignment="1">
      <alignment horizontal="right" vertical="center"/>
      <protection/>
    </xf>
    <xf numFmtId="0" fontId="12" fillId="38" borderId="92" xfId="58" applyFont="1" applyFill="1" applyBorder="1" applyAlignment="1">
      <alignment vertical="center"/>
      <protection/>
    </xf>
    <xf numFmtId="10" fontId="26" fillId="36" borderId="93" xfId="58" applyNumberFormat="1" applyFont="1" applyFill="1" applyBorder="1" applyAlignment="1">
      <alignment horizontal="right" vertical="center"/>
      <protection/>
    </xf>
    <xf numFmtId="3" fontId="26" fillId="36" borderId="49" xfId="58" applyNumberFormat="1" applyFont="1" applyFill="1" applyBorder="1" applyAlignment="1">
      <alignment vertical="center"/>
      <protection/>
    </xf>
    <xf numFmtId="3" fontId="26" fillId="36" borderId="48" xfId="58" applyNumberFormat="1" applyFont="1" applyFill="1" applyBorder="1" applyAlignment="1">
      <alignment vertical="center"/>
      <protection/>
    </xf>
    <xf numFmtId="3" fontId="26" fillId="36" borderId="53" xfId="58" applyNumberFormat="1" applyFont="1" applyFill="1" applyBorder="1" applyAlignment="1">
      <alignment vertical="center"/>
      <protection/>
    </xf>
    <xf numFmtId="173" fontId="26" fillId="36" borderId="94" xfId="58" applyNumberFormat="1" applyFont="1" applyFill="1" applyBorder="1" applyAlignment="1">
      <alignment vertical="center"/>
      <protection/>
    </xf>
    <xf numFmtId="0" fontId="26" fillId="36" borderId="54" xfId="58" applyNumberFormat="1" applyFont="1" applyFill="1" applyBorder="1" applyAlignment="1">
      <alignment vertical="center"/>
      <protection/>
    </xf>
    <xf numFmtId="10" fontId="27" fillId="36" borderId="71" xfId="58" applyNumberFormat="1" applyFont="1" applyFill="1" applyBorder="1" applyAlignment="1">
      <alignment horizontal="right" vertical="center"/>
      <protection/>
    </xf>
    <xf numFmtId="3" fontId="27" fillId="36" borderId="83" xfId="58" applyNumberFormat="1" applyFont="1" applyFill="1" applyBorder="1" applyAlignment="1">
      <alignment vertical="center"/>
      <protection/>
    </xf>
    <xf numFmtId="3" fontId="27" fillId="36" borderId="82" xfId="58" applyNumberFormat="1" applyFont="1" applyFill="1" applyBorder="1" applyAlignment="1">
      <alignment vertical="center"/>
      <protection/>
    </xf>
    <xf numFmtId="3" fontId="27" fillId="36" borderId="0" xfId="58" applyNumberFormat="1" applyFont="1" applyFill="1" applyBorder="1" applyAlignment="1">
      <alignment vertical="center"/>
      <protection/>
    </xf>
    <xf numFmtId="3" fontId="27" fillId="36" borderId="84" xfId="58" applyNumberFormat="1" applyFont="1" applyFill="1" applyBorder="1" applyAlignment="1">
      <alignment vertical="center"/>
      <protection/>
    </xf>
    <xf numFmtId="0" fontId="27" fillId="36" borderId="86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8" borderId="59" xfId="58" applyNumberFormat="1" applyFont="1" applyFill="1" applyBorder="1" applyAlignment="1">
      <alignment horizontal="right" vertical="center"/>
      <protection/>
    </xf>
    <xf numFmtId="3" fontId="12" fillId="38" borderId="60" xfId="58" applyNumberFormat="1" applyFont="1" applyFill="1" applyBorder="1" applyAlignment="1">
      <alignment vertical="center"/>
      <protection/>
    </xf>
    <xf numFmtId="3" fontId="12" fillId="38" borderId="61" xfId="58" applyNumberFormat="1" applyFont="1" applyFill="1" applyBorder="1" applyAlignment="1">
      <alignment vertical="center"/>
      <protection/>
    </xf>
    <xf numFmtId="3" fontId="12" fillId="38" borderId="62" xfId="58" applyNumberFormat="1" applyFont="1" applyFill="1" applyBorder="1" applyAlignment="1">
      <alignment vertical="center"/>
      <protection/>
    </xf>
    <xf numFmtId="10" fontId="12" fillId="38" borderId="63" xfId="58" applyNumberFormat="1" applyFont="1" applyFill="1" applyBorder="1" applyAlignment="1">
      <alignment vertical="center"/>
      <protection/>
    </xf>
    <xf numFmtId="0" fontId="12" fillId="38" borderId="64" xfId="58" applyFont="1" applyFill="1" applyBorder="1" applyAlignment="1">
      <alignment vertical="center"/>
      <protection/>
    </xf>
    <xf numFmtId="173" fontId="27" fillId="36" borderId="85" xfId="58" applyNumberFormat="1" applyFont="1" applyFill="1" applyBorder="1" applyAlignment="1">
      <alignment vertical="center"/>
      <protection/>
    </xf>
    <xf numFmtId="0" fontId="35" fillId="0" borderId="0" xfId="57" applyFont="1" applyFill="1">
      <alignment/>
      <protection/>
    </xf>
    <xf numFmtId="0" fontId="36" fillId="0" borderId="0" xfId="57" applyFont="1" applyFill="1">
      <alignment/>
      <protection/>
    </xf>
    <xf numFmtId="0" fontId="111" fillId="3" borderId="36" xfId="57" applyFont="1" applyFill="1" applyBorder="1">
      <alignment/>
      <protection/>
    </xf>
    <xf numFmtId="0" fontId="112" fillId="3" borderId="35" xfId="57" applyFont="1" applyFill="1" applyBorder="1">
      <alignment/>
      <protection/>
    </xf>
    <xf numFmtId="0" fontId="113" fillId="3" borderId="18" xfId="57" applyFont="1" applyFill="1" applyBorder="1">
      <alignment/>
      <protection/>
    </xf>
    <xf numFmtId="0" fontId="112" fillId="3" borderId="17" xfId="57" applyFont="1" applyFill="1" applyBorder="1">
      <alignment/>
      <protection/>
    </xf>
    <xf numFmtId="0" fontId="114" fillId="3" borderId="18" xfId="57" applyFont="1" applyFill="1" applyBorder="1">
      <alignment/>
      <protection/>
    </xf>
    <xf numFmtId="0" fontId="115" fillId="3" borderId="18" xfId="57" applyFont="1" applyFill="1" applyBorder="1">
      <alignment/>
      <protection/>
    </xf>
    <xf numFmtId="0" fontId="111" fillId="3" borderId="18" xfId="57" applyFont="1" applyFill="1" applyBorder="1">
      <alignment/>
      <protection/>
    </xf>
    <xf numFmtId="0" fontId="111" fillId="3" borderId="95" xfId="57" applyFont="1" applyFill="1" applyBorder="1">
      <alignment/>
      <protection/>
    </xf>
    <xf numFmtId="0" fontId="112" fillId="3" borderId="96" xfId="57" applyFont="1" applyFill="1" applyBorder="1">
      <alignment/>
      <protection/>
    </xf>
    <xf numFmtId="17" fontId="36" fillId="0" borderId="0" xfId="57" applyNumberFormat="1" applyFont="1" applyFill="1">
      <alignment/>
      <protection/>
    </xf>
    <xf numFmtId="0" fontId="36" fillId="39" borderId="14" xfId="57" applyFont="1" applyFill="1" applyBorder="1">
      <alignment/>
      <protection/>
    </xf>
    <xf numFmtId="0" fontId="36" fillId="39" borderId="13" xfId="57" applyFont="1" applyFill="1" applyBorder="1">
      <alignment/>
      <protection/>
    </xf>
    <xf numFmtId="0" fontId="41" fillId="36" borderId="97" xfId="57" applyFont="1" applyFill="1" applyBorder="1">
      <alignment/>
      <protection/>
    </xf>
    <xf numFmtId="0" fontId="42" fillId="36" borderId="98" xfId="46" applyFont="1" applyFill="1" applyBorder="1" applyAlignment="1" applyProtection="1">
      <alignment horizontal="left" indent="1"/>
      <protection/>
    </xf>
    <xf numFmtId="0" fontId="41" fillId="3" borderId="99" xfId="57" applyFont="1" applyFill="1" applyBorder="1">
      <alignment/>
      <protection/>
    </xf>
    <xf numFmtId="0" fontId="42" fillId="3" borderId="100" xfId="46" applyFont="1" applyFill="1" applyBorder="1" applyAlignment="1" applyProtection="1">
      <alignment horizontal="left" indent="1"/>
      <protection/>
    </xf>
    <xf numFmtId="0" fontId="41" fillId="36" borderId="99" xfId="57" applyFont="1" applyFill="1" applyBorder="1">
      <alignment/>
      <protection/>
    </xf>
    <xf numFmtId="0" fontId="42" fillId="36" borderId="100" xfId="46" applyFont="1" applyFill="1" applyBorder="1" applyAlignment="1" applyProtection="1">
      <alignment horizontal="left" indent="1"/>
      <protection/>
    </xf>
    <xf numFmtId="0" fontId="42" fillId="36" borderId="87" xfId="46" applyFont="1" applyFill="1" applyBorder="1" applyAlignment="1" applyProtection="1">
      <alignment horizontal="left" indent="1"/>
      <protection/>
    </xf>
    <xf numFmtId="0" fontId="116" fillId="7" borderId="101" xfId="60" applyFont="1" applyFill="1" applyBorder="1">
      <alignment/>
      <protection/>
    </xf>
    <xf numFmtId="0" fontId="116" fillId="7" borderId="0" xfId="60" applyFont="1" applyFill="1">
      <alignment/>
      <protection/>
    </xf>
    <xf numFmtId="0" fontId="117" fillId="7" borderId="102" xfId="60" applyFont="1" applyFill="1" applyBorder="1" applyAlignment="1">
      <alignment/>
      <protection/>
    </xf>
    <xf numFmtId="0" fontId="118" fillId="7" borderId="81" xfId="60" applyFont="1" applyFill="1" applyBorder="1" applyAlignment="1">
      <alignment/>
      <protection/>
    </xf>
    <xf numFmtId="0" fontId="119" fillId="7" borderId="102" xfId="60" applyFont="1" applyFill="1" applyBorder="1" applyAlignment="1">
      <alignment/>
      <protection/>
    </xf>
    <xf numFmtId="0" fontId="120" fillId="7" borderId="81" xfId="60" applyFont="1" applyFill="1" applyBorder="1" applyAlignment="1">
      <alignment/>
      <protection/>
    </xf>
    <xf numFmtId="37" fontId="121" fillId="7" borderId="0" xfId="62" applyFont="1" applyFill="1">
      <alignment/>
      <protection/>
    </xf>
    <xf numFmtId="37" fontId="122" fillId="7" borderId="0" xfId="62" applyFont="1" applyFill="1">
      <alignment/>
      <protection/>
    </xf>
    <xf numFmtId="37" fontId="123" fillId="7" borderId="0" xfId="62" applyFont="1" applyFill="1" applyAlignment="1">
      <alignment horizontal="left" indent="1"/>
      <protection/>
    </xf>
    <xf numFmtId="37" fontId="124" fillId="7" borderId="0" xfId="62" applyFont="1" applyFill="1">
      <alignment/>
      <protection/>
    </xf>
    <xf numFmtId="37" fontId="3" fillId="0" borderId="18" xfId="61" applyFont="1" applyFill="1" applyBorder="1" applyProtection="1">
      <alignment/>
      <protection/>
    </xf>
    <xf numFmtId="0" fontId="42" fillId="0" borderId="100" xfId="46" applyFont="1" applyFill="1" applyBorder="1" applyAlignment="1" applyProtection="1">
      <alignment horizontal="left" indent="1"/>
      <protection/>
    </xf>
    <xf numFmtId="0" fontId="42" fillId="0" borderId="103" xfId="46" applyFont="1" applyFill="1" applyBorder="1" applyAlignment="1" applyProtection="1">
      <alignment horizontal="left" indent="1"/>
      <protection/>
    </xf>
    <xf numFmtId="0" fontId="27" fillId="36" borderId="48" xfId="58" applyNumberFormat="1" applyFont="1" applyFill="1" applyBorder="1" applyAlignment="1">
      <alignment vertical="center"/>
      <protection/>
    </xf>
    <xf numFmtId="0" fontId="5" fillId="3" borderId="0" xfId="58" applyFont="1" applyFill="1">
      <alignment/>
      <protection/>
    </xf>
    <xf numFmtId="0" fontId="3" fillId="3" borderId="0" xfId="58" applyFont="1" applyFill="1">
      <alignment/>
      <protection/>
    </xf>
    <xf numFmtId="49" fontId="13" fillId="35" borderId="104" xfId="58" applyNumberFormat="1" applyFont="1" applyFill="1" applyBorder="1" applyAlignment="1">
      <alignment horizontal="center" vertical="center" wrapText="1"/>
      <protection/>
    </xf>
    <xf numFmtId="37" fontId="125" fillId="7" borderId="0" xfId="62" applyFont="1" applyFill="1" applyAlignment="1">
      <alignment horizontal="left" indent="1"/>
      <protection/>
    </xf>
    <xf numFmtId="37" fontId="126" fillId="7" borderId="0" xfId="62" applyFont="1" applyFill="1">
      <alignment/>
      <protection/>
    </xf>
    <xf numFmtId="0" fontId="39" fillId="4" borderId="105" xfId="59" applyFont="1" applyFill="1" applyBorder="1">
      <alignment/>
      <protection/>
    </xf>
    <xf numFmtId="0" fontId="40" fillId="4" borderId="106" xfId="46" applyFont="1" applyFill="1" applyBorder="1" applyAlignment="1" applyProtection="1">
      <alignment horizontal="left" indent="1"/>
      <protection/>
    </xf>
    <xf numFmtId="0" fontId="42" fillId="3" borderId="107" xfId="46" applyFont="1" applyFill="1" applyBorder="1" applyAlignment="1" applyProtection="1">
      <alignment horizontal="left" indent="1"/>
      <protection/>
    </xf>
    <xf numFmtId="0" fontId="127" fillId="0" borderId="0" xfId="57" applyFont="1" applyFill="1">
      <alignment/>
      <protection/>
    </xf>
    <xf numFmtId="0" fontId="128" fillId="0" borderId="0" xfId="57" applyFont="1" applyFill="1">
      <alignment/>
      <protection/>
    </xf>
    <xf numFmtId="0" fontId="129" fillId="0" borderId="0" xfId="57" applyFont="1" applyFill="1">
      <alignment/>
      <protection/>
    </xf>
    <xf numFmtId="0" fontId="130" fillId="0" borderId="0" xfId="57" applyFont="1" applyFill="1">
      <alignment/>
      <protection/>
    </xf>
    <xf numFmtId="0" fontId="131" fillId="0" borderId="0" xfId="46" applyFont="1" applyFill="1" applyAlignment="1" applyProtection="1">
      <alignment/>
      <protection/>
    </xf>
    <xf numFmtId="37" fontId="45" fillId="0" borderId="0" xfId="61" applyFont="1">
      <alignment/>
      <protection/>
    </xf>
    <xf numFmtId="10" fontId="14" fillId="38" borderId="65" xfId="58" applyNumberFormat="1" applyFont="1" applyFill="1" applyBorder="1" applyAlignment="1">
      <alignment horizontal="right"/>
      <protection/>
    </xf>
    <xf numFmtId="0" fontId="132" fillId="33" borderId="0" xfId="0" applyFont="1" applyFill="1" applyAlignment="1">
      <alignment vertical="center"/>
    </xf>
    <xf numFmtId="3" fontId="6" fillId="36" borderId="108" xfId="61" applyNumberFormat="1" applyFont="1" applyFill="1" applyBorder="1">
      <alignment/>
      <protection/>
    </xf>
    <xf numFmtId="3" fontId="6" fillId="36" borderId="0" xfId="61" applyNumberFormat="1" applyFont="1" applyFill="1" applyBorder="1">
      <alignment/>
      <protection/>
    </xf>
    <xf numFmtId="3" fontId="6" fillId="36" borderId="25" xfId="61" applyNumberFormat="1" applyFont="1" applyFill="1" applyBorder="1">
      <alignment/>
      <protection/>
    </xf>
    <xf numFmtId="37" fontId="6" fillId="36" borderId="25" xfId="61" applyFont="1" applyFill="1" applyBorder="1" applyAlignment="1" applyProtection="1">
      <alignment horizontal="right"/>
      <protection/>
    </xf>
    <xf numFmtId="3" fontId="6" fillId="36" borderId="0" xfId="61" applyNumberFormat="1" applyFont="1" applyFill="1" applyBorder="1" applyAlignment="1">
      <alignment horizontal="right"/>
      <protection/>
    </xf>
    <xf numFmtId="3" fontId="6" fillId="36" borderId="20" xfId="61" applyNumberFormat="1" applyFont="1" applyFill="1" applyBorder="1" applyAlignment="1">
      <alignment horizontal="right"/>
      <protection/>
    </xf>
    <xf numFmtId="37" fontId="3" fillId="36" borderId="25" xfId="61" applyFont="1" applyFill="1" applyBorder="1" applyAlignment="1" applyProtection="1">
      <alignment horizontal="right"/>
      <protection/>
    </xf>
    <xf numFmtId="2" fontId="6" fillId="36" borderId="20" xfId="61" applyNumberFormat="1" applyFont="1" applyFill="1" applyBorder="1" applyProtection="1">
      <alignment/>
      <protection/>
    </xf>
    <xf numFmtId="2" fontId="6" fillId="36" borderId="0" xfId="61" applyNumberFormat="1" applyFont="1" applyFill="1" applyBorder="1" applyProtection="1">
      <alignment/>
      <protection/>
    </xf>
    <xf numFmtId="2" fontId="6" fillId="36" borderId="11" xfId="61" applyNumberFormat="1" applyFont="1" applyFill="1" applyBorder="1" applyAlignment="1" applyProtection="1">
      <alignment horizontal="center"/>
      <protection/>
    </xf>
    <xf numFmtId="37" fontId="133" fillId="0" borderId="0" xfId="61" applyFont="1">
      <alignment/>
      <protection/>
    </xf>
    <xf numFmtId="10" fontId="27" fillId="36" borderId="102" xfId="58" applyNumberFormat="1" applyFont="1" applyFill="1" applyBorder="1" applyAlignment="1">
      <alignment horizontal="right" vertical="center"/>
      <protection/>
    </xf>
    <xf numFmtId="10" fontId="12" fillId="38" borderId="67" xfId="58" applyNumberFormat="1" applyFont="1" applyFill="1" applyBorder="1" applyAlignment="1">
      <alignment horizontal="right" vertical="center"/>
      <protection/>
    </xf>
    <xf numFmtId="10" fontId="12" fillId="38" borderId="61" xfId="58" applyNumberFormat="1" applyFont="1" applyFill="1" applyBorder="1" applyAlignment="1">
      <alignment horizontal="right" vertical="center"/>
      <protection/>
    </xf>
    <xf numFmtId="3" fontId="27" fillId="36" borderId="109" xfId="58" applyNumberFormat="1" applyFont="1" applyFill="1" applyBorder="1" applyAlignment="1">
      <alignment vertical="center"/>
      <protection/>
    </xf>
    <xf numFmtId="3" fontId="12" fillId="38" borderId="110" xfId="58" applyNumberFormat="1" applyFont="1" applyFill="1" applyBorder="1" applyAlignment="1">
      <alignment vertical="center"/>
      <protection/>
    </xf>
    <xf numFmtId="3" fontId="12" fillId="38" borderId="33" xfId="58" applyNumberFormat="1" applyFont="1" applyFill="1" applyBorder="1" applyAlignment="1">
      <alignment vertical="center"/>
      <protection/>
    </xf>
    <xf numFmtId="37" fontId="134" fillId="0" borderId="0" xfId="61" applyFont="1">
      <alignment/>
      <protection/>
    </xf>
    <xf numFmtId="37" fontId="13" fillId="35" borderId="59" xfId="61" applyFont="1" applyFill="1" applyBorder="1" applyAlignment="1" applyProtection="1">
      <alignment horizontal="center"/>
      <protection/>
    </xf>
    <xf numFmtId="37" fontId="3" fillId="0" borderId="71" xfId="61" applyFont="1" applyFill="1" applyBorder="1" applyProtection="1">
      <alignment/>
      <protection/>
    </xf>
    <xf numFmtId="37" fontId="3" fillId="0" borderId="111" xfId="61" applyFont="1" applyFill="1" applyBorder="1" applyProtection="1">
      <alignment/>
      <protection/>
    </xf>
    <xf numFmtId="3" fontId="3" fillId="0" borderId="71" xfId="61" applyNumberFormat="1" applyFont="1" applyFill="1" applyBorder="1" applyAlignment="1">
      <alignment horizontal="right"/>
      <protection/>
    </xf>
    <xf numFmtId="3" fontId="3" fillId="0" borderId="112" xfId="61" applyNumberFormat="1" applyFont="1" applyFill="1" applyBorder="1" applyAlignment="1">
      <alignment horizontal="right"/>
      <protection/>
    </xf>
    <xf numFmtId="2" fontId="6" fillId="0" borderId="112" xfId="61" applyNumberFormat="1" applyFont="1" applyFill="1" applyBorder="1" applyAlignment="1" applyProtection="1">
      <alignment horizontal="right" indent="1"/>
      <protection/>
    </xf>
    <xf numFmtId="2" fontId="6" fillId="0" borderId="71" xfId="61" applyNumberFormat="1" applyFont="1" applyFill="1" applyBorder="1" applyAlignment="1" applyProtection="1">
      <alignment horizontal="right" indent="1"/>
      <protection/>
    </xf>
    <xf numFmtId="2" fontId="6" fillId="0" borderId="113" xfId="61" applyNumberFormat="1" applyFont="1" applyFill="1" applyBorder="1" applyAlignment="1" applyProtection="1">
      <alignment horizontal="center"/>
      <protection/>
    </xf>
    <xf numFmtId="37" fontId="135" fillId="0" borderId="0" xfId="61" applyFont="1">
      <alignment/>
      <protection/>
    </xf>
    <xf numFmtId="173" fontId="27" fillId="36" borderId="102" xfId="58" applyNumberFormat="1" applyFont="1" applyFill="1" applyBorder="1" applyAlignment="1">
      <alignment vertical="center"/>
      <protection/>
    </xf>
    <xf numFmtId="10" fontId="12" fillId="38" borderId="67" xfId="58" applyNumberFormat="1" applyFont="1" applyFill="1" applyBorder="1" applyAlignment="1">
      <alignment vertical="center"/>
      <protection/>
    </xf>
    <xf numFmtId="10" fontId="12" fillId="38" borderId="61" xfId="58" applyNumberFormat="1" applyFont="1" applyFill="1" applyBorder="1" applyAlignment="1">
      <alignment vertical="center"/>
      <protection/>
    </xf>
    <xf numFmtId="37" fontId="6" fillId="14" borderId="30" xfId="61" applyFont="1" applyFill="1" applyBorder="1" applyProtection="1">
      <alignment/>
      <protection/>
    </xf>
    <xf numFmtId="37" fontId="6" fillId="14" borderId="15" xfId="61" applyFont="1" applyFill="1" applyBorder="1" applyProtection="1">
      <alignment/>
      <protection/>
    </xf>
    <xf numFmtId="37" fontId="6" fillId="14" borderId="24" xfId="61" applyFont="1" applyFill="1" applyBorder="1" applyProtection="1">
      <alignment/>
      <protection/>
    </xf>
    <xf numFmtId="3" fontId="6" fillId="14" borderId="15" xfId="61" applyNumberFormat="1" applyFont="1" applyFill="1" applyBorder="1" applyAlignment="1">
      <alignment horizontal="right"/>
      <protection/>
    </xf>
    <xf numFmtId="3" fontId="6" fillId="14" borderId="19" xfId="61" applyNumberFormat="1" applyFont="1" applyFill="1" applyBorder="1" applyAlignment="1">
      <alignment horizontal="right"/>
      <protection/>
    </xf>
    <xf numFmtId="37" fontId="3" fillId="14" borderId="24" xfId="61" applyFont="1" applyFill="1" applyBorder="1" applyProtection="1">
      <alignment/>
      <protection/>
    </xf>
    <xf numFmtId="2" fontId="6" fillId="14" borderId="19" xfId="61" applyNumberFormat="1" applyFont="1" applyFill="1" applyBorder="1" applyAlignment="1" applyProtection="1">
      <alignment horizontal="right" indent="1"/>
      <protection/>
    </xf>
    <xf numFmtId="2" fontId="6" fillId="14" borderId="15" xfId="61" applyNumberFormat="1" applyFont="1" applyFill="1" applyBorder="1" applyAlignment="1" applyProtection="1">
      <alignment horizontal="right" indent="1"/>
      <protection/>
    </xf>
    <xf numFmtId="2" fontId="6" fillId="14" borderId="10" xfId="61" applyNumberFormat="1" applyFont="1" applyFill="1" applyBorder="1" applyAlignment="1" applyProtection="1">
      <alignment horizontal="center"/>
      <protection/>
    </xf>
    <xf numFmtId="3" fontId="27" fillId="37" borderId="84" xfId="58" applyNumberFormat="1" applyFont="1" applyFill="1" applyBorder="1" applyAlignment="1">
      <alignment vertical="center"/>
      <protection/>
    </xf>
    <xf numFmtId="3" fontId="27" fillId="37" borderId="0" xfId="58" applyNumberFormat="1" applyFont="1" applyFill="1" applyBorder="1" applyAlignment="1">
      <alignment vertical="center"/>
      <protection/>
    </xf>
    <xf numFmtId="3" fontId="27" fillId="37" borderId="83" xfId="58" applyNumberFormat="1" applyFont="1" applyFill="1" applyBorder="1" applyAlignment="1">
      <alignment vertical="center"/>
      <protection/>
    </xf>
    <xf numFmtId="173" fontId="27" fillId="37" borderId="85" xfId="58" applyNumberFormat="1" applyFont="1" applyFill="1" applyBorder="1" applyAlignment="1">
      <alignment vertical="center"/>
      <protection/>
    </xf>
    <xf numFmtId="10" fontId="27" fillId="37" borderId="71" xfId="58" applyNumberFormat="1" applyFont="1" applyFill="1" applyBorder="1" applyAlignment="1">
      <alignment horizontal="right" vertical="center"/>
      <protection/>
    </xf>
    <xf numFmtId="37" fontId="9" fillId="0" borderId="14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6" fillId="36" borderId="114" xfId="58" applyNumberFormat="1" applyFont="1" applyFill="1" applyBorder="1" applyAlignment="1">
      <alignment horizontal="right" vertical="center"/>
      <protection/>
    </xf>
    <xf numFmtId="3" fontId="3" fillId="0" borderId="36" xfId="61" applyNumberFormat="1" applyFont="1" applyFill="1" applyBorder="1" applyAlignment="1">
      <alignment horizontal="right"/>
      <protection/>
    </xf>
    <xf numFmtId="3" fontId="3" fillId="0" borderId="115" xfId="61" applyNumberFormat="1" applyFont="1" applyFill="1" applyBorder="1">
      <alignment/>
      <protection/>
    </xf>
    <xf numFmtId="3" fontId="3" fillId="0" borderId="115" xfId="61" applyNumberFormat="1" applyFont="1" applyFill="1" applyBorder="1" applyAlignment="1">
      <alignment horizontal="right"/>
      <protection/>
    </xf>
    <xf numFmtId="37" fontId="3" fillId="0" borderId="108" xfId="61" applyFont="1" applyFill="1" applyBorder="1" applyProtection="1">
      <alignment/>
      <protection/>
    </xf>
    <xf numFmtId="37" fontId="3" fillId="0" borderId="36" xfId="61" applyFont="1" applyFill="1" applyBorder="1" applyAlignment="1" applyProtection="1">
      <alignment horizontal="right"/>
      <protection/>
    </xf>
    <xf numFmtId="37" fontId="3" fillId="0" borderId="115" xfId="61" applyFont="1" applyFill="1" applyBorder="1" applyAlignment="1" applyProtection="1">
      <alignment horizontal="right"/>
      <protection/>
    </xf>
    <xf numFmtId="37" fontId="3" fillId="0" borderId="35" xfId="61" applyFont="1" applyFill="1" applyBorder="1" applyProtection="1">
      <alignment/>
      <protection/>
    </xf>
    <xf numFmtId="37" fontId="3" fillId="0" borderId="36" xfId="61" applyFont="1" applyFill="1" applyBorder="1" applyProtection="1">
      <alignment/>
      <protection/>
    </xf>
    <xf numFmtId="37" fontId="3" fillId="0" borderId="98" xfId="61" applyFont="1" applyFill="1" applyBorder="1" applyProtection="1">
      <alignment/>
      <protection/>
    </xf>
    <xf numFmtId="2" fontId="6" fillId="0" borderId="18" xfId="67" applyNumberFormat="1" applyFont="1" applyFill="1" applyBorder="1" applyAlignment="1" applyProtection="1">
      <alignment horizontal="right" indent="1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36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8" xfId="67" applyNumberFormat="1" applyFont="1" applyFill="1" applyBorder="1" applyAlignment="1" applyProtection="1">
      <alignment horizontal="center"/>
      <protection/>
    </xf>
    <xf numFmtId="2" fontId="6" fillId="0" borderId="17" xfId="67" applyNumberFormat="1" applyFont="1" applyFill="1" applyBorder="1" applyAlignment="1" applyProtection="1">
      <alignment horizontal="center"/>
      <protection/>
    </xf>
    <xf numFmtId="2" fontId="6" fillId="0" borderId="71" xfId="67" applyNumberFormat="1" applyFont="1" applyFill="1" applyBorder="1" applyAlignment="1" applyProtection="1">
      <alignment horizontal="center"/>
      <protection/>
    </xf>
    <xf numFmtId="2" fontId="6" fillId="14" borderId="15" xfId="67" applyNumberFormat="1" applyFont="1" applyFill="1" applyBorder="1" applyAlignment="1" applyProtection="1">
      <alignment horizontal="center"/>
      <protection/>
    </xf>
    <xf numFmtId="2" fontId="6" fillId="34" borderId="15" xfId="67" applyNumberFormat="1" applyFont="1" applyFill="1" applyBorder="1" applyAlignment="1" applyProtection="1">
      <alignment horizontal="right" indent="1"/>
      <protection/>
    </xf>
    <xf numFmtId="37" fontId="136" fillId="40" borderId="116" xfId="47" applyNumberFormat="1" applyFont="1" applyFill="1" applyBorder="1" applyAlignment="1">
      <alignment/>
    </xf>
    <xf numFmtId="0" fontId="41" fillId="0" borderId="99" xfId="57" applyFont="1" applyFill="1" applyBorder="1">
      <alignment/>
      <protection/>
    </xf>
    <xf numFmtId="0" fontId="41" fillId="0" borderId="117" xfId="57" applyFont="1" applyFill="1" applyBorder="1">
      <alignment/>
      <protection/>
    </xf>
    <xf numFmtId="37" fontId="44" fillId="40" borderId="118" xfId="47" applyNumberFormat="1" applyFont="1" applyFill="1" applyBorder="1" applyAlignment="1">
      <alignment/>
    </xf>
    <xf numFmtId="1" fontId="14" fillId="0" borderId="0" xfId="65" applyNumberFormat="1" applyFont="1" applyAlignment="1">
      <alignment horizontal="center" vertical="center" wrapText="1"/>
      <protection/>
    </xf>
    <xf numFmtId="37" fontId="13" fillId="35" borderId="119" xfId="61" applyFont="1" applyFill="1" applyBorder="1" applyAlignment="1" applyProtection="1">
      <alignment horizontal="center"/>
      <protection/>
    </xf>
    <xf numFmtId="10" fontId="26" fillId="36" borderId="120" xfId="58" applyNumberFormat="1" applyFont="1" applyFill="1" applyBorder="1" applyAlignment="1">
      <alignment horizontal="right" vertical="center"/>
      <protection/>
    </xf>
    <xf numFmtId="37" fontId="32" fillId="40" borderId="118" xfId="47" applyNumberFormat="1" applyFont="1" applyFill="1" applyBorder="1" applyAlignment="1">
      <alignment/>
    </xf>
    <xf numFmtId="37" fontId="32" fillId="40" borderId="116" xfId="47" applyNumberFormat="1" applyFont="1" applyFill="1" applyBorder="1" applyAlignment="1">
      <alignment/>
    </xf>
    <xf numFmtId="0" fontId="3" fillId="33" borderId="0" xfId="58" applyFont="1" applyFill="1">
      <alignment/>
      <protection/>
    </xf>
    <xf numFmtId="37" fontId="32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3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7" fillId="0" borderId="0" xfId="61" applyFont="1" applyFill="1" applyBorder="1" applyAlignment="1" applyProtection="1">
      <alignment horizontal="left"/>
      <protection/>
    </xf>
    <xf numFmtId="37" fontId="138" fillId="0" borderId="0" xfId="61" applyFont="1" applyFill="1" applyBorder="1" applyAlignment="1" applyProtection="1">
      <alignment horizontal="left"/>
      <protection/>
    </xf>
    <xf numFmtId="37" fontId="137" fillId="0" borderId="25" xfId="61" applyFont="1" applyFill="1" applyBorder="1" applyAlignment="1" applyProtection="1">
      <alignment horizontal="left"/>
      <protection/>
    </xf>
    <xf numFmtId="37" fontId="137" fillId="0" borderId="0" xfId="61" applyFont="1" applyFill="1" applyBorder="1" applyAlignment="1" applyProtection="1">
      <alignment horizontal="left" vertical="center"/>
      <protection/>
    </xf>
    <xf numFmtId="37" fontId="139" fillId="0" borderId="18" xfId="61" applyFont="1" applyFill="1" applyBorder="1" applyAlignment="1" applyProtection="1">
      <alignment vertical="center"/>
      <protection/>
    </xf>
    <xf numFmtId="0" fontId="12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3" fillId="0" borderId="121" xfId="58" applyFont="1" applyFill="1" applyBorder="1">
      <alignment/>
      <protection/>
    </xf>
    <xf numFmtId="3" fontId="3" fillId="0" borderId="122" xfId="58" applyNumberFormat="1" applyFont="1" applyFill="1" applyBorder="1">
      <alignment/>
      <protection/>
    </xf>
    <xf numFmtId="3" fontId="3" fillId="0" borderId="123" xfId="58" applyNumberFormat="1" applyFont="1" applyFill="1" applyBorder="1">
      <alignment/>
      <protection/>
    </xf>
    <xf numFmtId="3" fontId="3" fillId="0" borderId="124" xfId="58" applyNumberFormat="1" applyFont="1" applyFill="1" applyBorder="1">
      <alignment/>
      <protection/>
    </xf>
    <xf numFmtId="10" fontId="3" fillId="0" borderId="125" xfId="58" applyNumberFormat="1" applyFont="1" applyFill="1" applyBorder="1">
      <alignment/>
      <protection/>
    </xf>
    <xf numFmtId="10" fontId="3" fillId="0" borderId="125" xfId="58" applyNumberFormat="1" applyFont="1" applyFill="1" applyBorder="1" applyAlignment="1">
      <alignment horizontal="right"/>
      <protection/>
    </xf>
    <xf numFmtId="10" fontId="3" fillId="0" borderId="126" xfId="58" applyNumberFormat="1" applyFont="1" applyFill="1" applyBorder="1" applyAlignment="1">
      <alignment horizontal="right"/>
      <protection/>
    </xf>
    <xf numFmtId="0" fontId="3" fillId="0" borderId="127" xfId="58" applyFont="1" applyFill="1" applyBorder="1">
      <alignment/>
      <protection/>
    </xf>
    <xf numFmtId="3" fontId="3" fillId="0" borderId="128" xfId="58" applyNumberFormat="1" applyFont="1" applyFill="1" applyBorder="1">
      <alignment/>
      <protection/>
    </xf>
    <xf numFmtId="3" fontId="3" fillId="0" borderId="129" xfId="58" applyNumberFormat="1" applyFont="1" applyFill="1" applyBorder="1">
      <alignment/>
      <protection/>
    </xf>
    <xf numFmtId="3" fontId="3" fillId="0" borderId="130" xfId="58" applyNumberFormat="1" applyFont="1" applyFill="1" applyBorder="1">
      <alignment/>
      <protection/>
    </xf>
    <xf numFmtId="10" fontId="3" fillId="0" borderId="131" xfId="58" applyNumberFormat="1" applyFont="1" applyFill="1" applyBorder="1">
      <alignment/>
      <protection/>
    </xf>
    <xf numFmtId="10" fontId="3" fillId="0" borderId="131" xfId="58" applyNumberFormat="1" applyFont="1" applyFill="1" applyBorder="1" applyAlignment="1">
      <alignment horizontal="right"/>
      <protection/>
    </xf>
    <xf numFmtId="10" fontId="3" fillId="0" borderId="132" xfId="58" applyNumberFormat="1" applyFont="1" applyFill="1" applyBorder="1" applyAlignment="1">
      <alignment horizontal="right"/>
      <protection/>
    </xf>
    <xf numFmtId="0" fontId="3" fillId="0" borderId="133" xfId="58" applyFont="1" applyFill="1" applyBorder="1">
      <alignment/>
      <protection/>
    </xf>
    <xf numFmtId="3" fontId="3" fillId="0" borderId="134" xfId="58" applyNumberFormat="1" applyFont="1" applyFill="1" applyBorder="1">
      <alignment/>
      <protection/>
    </xf>
    <xf numFmtId="3" fontId="3" fillId="0" borderId="135" xfId="58" applyNumberFormat="1" applyFont="1" applyFill="1" applyBorder="1">
      <alignment/>
      <protection/>
    </xf>
    <xf numFmtId="3" fontId="3" fillId="0" borderId="136" xfId="58" applyNumberFormat="1" applyFont="1" applyFill="1" applyBorder="1">
      <alignment/>
      <protection/>
    </xf>
    <xf numFmtId="10" fontId="3" fillId="0" borderId="137" xfId="58" applyNumberFormat="1" applyFont="1" applyFill="1" applyBorder="1">
      <alignment/>
      <protection/>
    </xf>
    <xf numFmtId="10" fontId="3" fillId="0" borderId="137" xfId="58" applyNumberFormat="1" applyFont="1" applyFill="1" applyBorder="1" applyAlignment="1">
      <alignment horizontal="right"/>
      <protection/>
    </xf>
    <xf numFmtId="10" fontId="3" fillId="0" borderId="138" xfId="58" applyNumberFormat="1" applyFont="1" applyFill="1" applyBorder="1" applyAlignment="1">
      <alignment horizontal="right"/>
      <protection/>
    </xf>
    <xf numFmtId="3" fontId="3" fillId="0" borderId="139" xfId="58" applyNumberFormat="1" applyFont="1" applyFill="1" applyBorder="1">
      <alignment/>
      <protection/>
    </xf>
    <xf numFmtId="3" fontId="3" fillId="0" borderId="140" xfId="58" applyNumberFormat="1" applyFont="1" applyFill="1" applyBorder="1">
      <alignment/>
      <protection/>
    </xf>
    <xf numFmtId="3" fontId="3" fillId="0" borderId="141" xfId="58" applyNumberFormat="1" applyFont="1" applyFill="1" applyBorder="1">
      <alignment/>
      <protection/>
    </xf>
    <xf numFmtId="3" fontId="3" fillId="0" borderId="142" xfId="58" applyNumberFormat="1" applyFont="1" applyFill="1" applyBorder="1">
      <alignment/>
      <protection/>
    </xf>
    <xf numFmtId="3" fontId="3" fillId="0" borderId="143" xfId="58" applyNumberFormat="1" applyFont="1" applyFill="1" applyBorder="1">
      <alignment/>
      <protection/>
    </xf>
    <xf numFmtId="10" fontId="6" fillId="0" borderId="125" xfId="58" applyNumberFormat="1" applyFont="1" applyFill="1" applyBorder="1" applyAlignment="1">
      <alignment horizontal="right"/>
      <protection/>
    </xf>
    <xf numFmtId="3" fontId="3" fillId="0" borderId="144" xfId="58" applyNumberFormat="1" applyFont="1" applyFill="1" applyBorder="1">
      <alignment/>
      <protection/>
    </xf>
    <xf numFmtId="3" fontId="3" fillId="0" borderId="145" xfId="58" applyNumberFormat="1" applyFont="1" applyFill="1" applyBorder="1">
      <alignment/>
      <protection/>
    </xf>
    <xf numFmtId="10" fontId="6" fillId="0" borderId="131" xfId="58" applyNumberFormat="1" applyFont="1" applyFill="1" applyBorder="1" applyAlignment="1">
      <alignment horizontal="right"/>
      <protection/>
    </xf>
    <xf numFmtId="3" fontId="3" fillId="0" borderId="146" xfId="58" applyNumberFormat="1" applyFont="1" applyFill="1" applyBorder="1">
      <alignment/>
      <protection/>
    </xf>
    <xf numFmtId="3" fontId="3" fillId="0" borderId="147" xfId="58" applyNumberFormat="1" applyFont="1" applyFill="1" applyBorder="1">
      <alignment/>
      <protection/>
    </xf>
    <xf numFmtId="10" fontId="6" fillId="0" borderId="137" xfId="58" applyNumberFormat="1" applyFont="1" applyFill="1" applyBorder="1" applyAlignment="1">
      <alignment horizontal="right"/>
      <protection/>
    </xf>
    <xf numFmtId="10" fontId="3" fillId="0" borderId="123" xfId="58" applyNumberFormat="1" applyFont="1" applyFill="1" applyBorder="1" applyAlignment="1">
      <alignment horizontal="right"/>
      <protection/>
    </xf>
    <xf numFmtId="3" fontId="3" fillId="0" borderId="148" xfId="58" applyNumberFormat="1" applyFont="1" applyFill="1" applyBorder="1">
      <alignment/>
      <protection/>
    </xf>
    <xf numFmtId="10" fontId="3" fillId="0" borderId="123" xfId="58" applyNumberFormat="1" applyFont="1" applyFill="1" applyBorder="1">
      <alignment/>
      <protection/>
    </xf>
    <xf numFmtId="10" fontId="3" fillId="0" borderId="129" xfId="58" applyNumberFormat="1" applyFont="1" applyFill="1" applyBorder="1" applyAlignment="1">
      <alignment horizontal="right"/>
      <protection/>
    </xf>
    <xf numFmtId="3" fontId="3" fillId="0" borderId="149" xfId="58" applyNumberFormat="1" applyFont="1" applyFill="1" applyBorder="1">
      <alignment/>
      <protection/>
    </xf>
    <xf numFmtId="10" fontId="3" fillId="0" borderId="129" xfId="58" applyNumberFormat="1" applyFont="1" applyFill="1" applyBorder="1">
      <alignment/>
      <protection/>
    </xf>
    <xf numFmtId="10" fontId="3" fillId="0" borderId="135" xfId="58" applyNumberFormat="1" applyFont="1" applyFill="1" applyBorder="1" applyAlignment="1">
      <alignment horizontal="right"/>
      <protection/>
    </xf>
    <xf numFmtId="3" fontId="3" fillId="0" borderId="150" xfId="58" applyNumberFormat="1" applyFont="1" applyFill="1" applyBorder="1">
      <alignment/>
      <protection/>
    </xf>
    <xf numFmtId="10" fontId="3" fillId="0" borderId="135" xfId="58" applyNumberFormat="1" applyFont="1" applyFill="1" applyBorder="1">
      <alignment/>
      <protection/>
    </xf>
    <xf numFmtId="3" fontId="6" fillId="0" borderId="128" xfId="58" applyNumberFormat="1" applyFont="1" applyFill="1" applyBorder="1">
      <alignment/>
      <protection/>
    </xf>
    <xf numFmtId="3" fontId="6" fillId="0" borderId="129" xfId="58" applyNumberFormat="1" applyFont="1" applyFill="1" applyBorder="1">
      <alignment/>
      <protection/>
    </xf>
    <xf numFmtId="3" fontId="6" fillId="0" borderId="130" xfId="58" applyNumberFormat="1" applyFont="1" applyFill="1" applyBorder="1">
      <alignment/>
      <protection/>
    </xf>
    <xf numFmtId="3" fontId="12" fillId="0" borderId="151" xfId="58" applyNumberFormat="1" applyFont="1" applyFill="1" applyBorder="1">
      <alignment/>
      <protection/>
    </xf>
    <xf numFmtId="10" fontId="6" fillId="0" borderId="152" xfId="58" applyNumberFormat="1" applyFont="1" applyFill="1" applyBorder="1">
      <alignment/>
      <protection/>
    </xf>
    <xf numFmtId="3" fontId="6" fillId="0" borderId="145" xfId="58" applyNumberFormat="1" applyFont="1" applyFill="1" applyBorder="1">
      <alignment/>
      <protection/>
    </xf>
    <xf numFmtId="10" fontId="6" fillId="0" borderId="152" xfId="58" applyNumberFormat="1" applyFont="1" applyFill="1" applyBorder="1" applyAlignment="1">
      <alignment horizontal="right"/>
      <protection/>
    </xf>
    <xf numFmtId="10" fontId="6" fillId="0" borderId="153" xfId="58" applyNumberFormat="1" applyFont="1" applyFill="1" applyBorder="1" applyAlignment="1">
      <alignment horizontal="right"/>
      <protection/>
    </xf>
    <xf numFmtId="0" fontId="6" fillId="0" borderId="154" xfId="58" applyFont="1" applyFill="1" applyBorder="1">
      <alignment/>
      <protection/>
    </xf>
    <xf numFmtId="0" fontId="6" fillId="0" borderId="155" xfId="58" applyFont="1" applyFill="1" applyBorder="1">
      <alignment/>
      <protection/>
    </xf>
    <xf numFmtId="3" fontId="6" fillId="0" borderId="156" xfId="58" applyNumberFormat="1" applyFont="1" applyFill="1" applyBorder="1">
      <alignment/>
      <protection/>
    </xf>
    <xf numFmtId="3" fontId="6" fillId="0" borderId="157" xfId="58" applyNumberFormat="1" applyFont="1" applyFill="1" applyBorder="1">
      <alignment/>
      <protection/>
    </xf>
    <xf numFmtId="3" fontId="6" fillId="0" borderId="158" xfId="58" applyNumberFormat="1" applyFont="1" applyFill="1" applyBorder="1">
      <alignment/>
      <protection/>
    </xf>
    <xf numFmtId="3" fontId="12" fillId="0" borderId="159" xfId="58" applyNumberFormat="1" applyFont="1" applyFill="1" applyBorder="1">
      <alignment/>
      <protection/>
    </xf>
    <xf numFmtId="10" fontId="6" fillId="0" borderId="160" xfId="58" applyNumberFormat="1" applyFont="1" applyFill="1" applyBorder="1">
      <alignment/>
      <protection/>
    </xf>
    <xf numFmtId="3" fontId="6" fillId="0" borderId="161" xfId="58" applyNumberFormat="1" applyFont="1" applyFill="1" applyBorder="1">
      <alignment/>
      <protection/>
    </xf>
    <xf numFmtId="10" fontId="6" fillId="0" borderId="160" xfId="58" applyNumberFormat="1" applyFont="1" applyFill="1" applyBorder="1" applyAlignment="1">
      <alignment horizontal="right"/>
      <protection/>
    </xf>
    <xf numFmtId="10" fontId="6" fillId="0" borderId="162" xfId="58" applyNumberFormat="1" applyFont="1" applyFill="1" applyBorder="1" applyAlignment="1">
      <alignment horizontal="right"/>
      <protection/>
    </xf>
    <xf numFmtId="0" fontId="6" fillId="0" borderId="163" xfId="58" applyFont="1" applyFill="1" applyBorder="1">
      <alignment/>
      <protection/>
    </xf>
    <xf numFmtId="0" fontId="6" fillId="0" borderId="164" xfId="58" applyFont="1" applyFill="1" applyBorder="1">
      <alignment/>
      <protection/>
    </xf>
    <xf numFmtId="3" fontId="6" fillId="0" borderId="165" xfId="58" applyNumberFormat="1" applyFont="1" applyFill="1" applyBorder="1">
      <alignment/>
      <protection/>
    </xf>
    <xf numFmtId="3" fontId="6" fillId="0" borderId="166" xfId="58" applyNumberFormat="1" applyFont="1" applyFill="1" applyBorder="1">
      <alignment/>
      <protection/>
    </xf>
    <xf numFmtId="3" fontId="6" fillId="0" borderId="167" xfId="58" applyNumberFormat="1" applyFont="1" applyFill="1" applyBorder="1">
      <alignment/>
      <protection/>
    </xf>
    <xf numFmtId="3" fontId="12" fillId="0" borderId="168" xfId="58" applyNumberFormat="1" applyFont="1" applyFill="1" applyBorder="1">
      <alignment/>
      <protection/>
    </xf>
    <xf numFmtId="10" fontId="6" fillId="0" borderId="169" xfId="58" applyNumberFormat="1" applyFont="1" applyFill="1" applyBorder="1">
      <alignment/>
      <protection/>
    </xf>
    <xf numFmtId="3" fontId="6" fillId="0" borderId="170" xfId="58" applyNumberFormat="1" applyFont="1" applyFill="1" applyBorder="1">
      <alignment/>
      <protection/>
    </xf>
    <xf numFmtId="10" fontId="6" fillId="0" borderId="169" xfId="58" applyNumberFormat="1" applyFont="1" applyFill="1" applyBorder="1" applyAlignment="1">
      <alignment horizontal="right"/>
      <protection/>
    </xf>
    <xf numFmtId="10" fontId="6" fillId="0" borderId="171" xfId="58" applyNumberFormat="1" applyFont="1" applyFill="1" applyBorder="1" applyAlignment="1">
      <alignment horizontal="right"/>
      <protection/>
    </xf>
    <xf numFmtId="0" fontId="6" fillId="0" borderId="172" xfId="58" applyFont="1" applyFill="1" applyBorder="1">
      <alignment/>
      <protection/>
    </xf>
    <xf numFmtId="0" fontId="6" fillId="0" borderId="173" xfId="58" applyFont="1" applyFill="1" applyBorder="1">
      <alignment/>
      <protection/>
    </xf>
    <xf numFmtId="3" fontId="6" fillId="0" borderId="174" xfId="58" applyNumberFormat="1" applyFont="1" applyFill="1" applyBorder="1">
      <alignment/>
      <protection/>
    </xf>
    <xf numFmtId="3" fontId="6" fillId="0" borderId="175" xfId="58" applyNumberFormat="1" applyFont="1" applyFill="1" applyBorder="1">
      <alignment/>
      <protection/>
    </xf>
    <xf numFmtId="3" fontId="6" fillId="0" borderId="176" xfId="58" applyNumberFormat="1" applyFont="1" applyFill="1" applyBorder="1">
      <alignment/>
      <protection/>
    </xf>
    <xf numFmtId="3" fontId="12" fillId="0" borderId="177" xfId="58" applyNumberFormat="1" applyFont="1" applyFill="1" applyBorder="1">
      <alignment/>
      <protection/>
    </xf>
    <xf numFmtId="10" fontId="6" fillId="0" borderId="178" xfId="58" applyNumberFormat="1" applyFont="1" applyFill="1" applyBorder="1">
      <alignment/>
      <protection/>
    </xf>
    <xf numFmtId="3" fontId="6" fillId="0" borderId="179" xfId="58" applyNumberFormat="1" applyFont="1" applyFill="1" applyBorder="1">
      <alignment/>
      <protection/>
    </xf>
    <xf numFmtId="10" fontId="6" fillId="0" borderId="178" xfId="58" applyNumberFormat="1" applyFont="1" applyFill="1" applyBorder="1" applyAlignment="1">
      <alignment horizontal="right"/>
      <protection/>
    </xf>
    <xf numFmtId="10" fontId="6" fillId="0" borderId="180" xfId="58" applyNumberFormat="1" applyFont="1" applyFill="1" applyBorder="1" applyAlignment="1">
      <alignment horizontal="right"/>
      <protection/>
    </xf>
    <xf numFmtId="0" fontId="6" fillId="0" borderId="181" xfId="58" applyFont="1" applyFill="1" applyBorder="1">
      <alignment/>
      <protection/>
    </xf>
    <xf numFmtId="0" fontId="6" fillId="0" borderId="182" xfId="58" applyFont="1" applyFill="1" applyBorder="1">
      <alignment/>
      <protection/>
    </xf>
    <xf numFmtId="3" fontId="6" fillId="0" borderId="183" xfId="58" applyNumberFormat="1" applyFont="1" applyFill="1" applyBorder="1">
      <alignment/>
      <protection/>
    </xf>
    <xf numFmtId="3" fontId="6" fillId="0" borderId="184" xfId="58" applyNumberFormat="1" applyFont="1" applyFill="1" applyBorder="1">
      <alignment/>
      <protection/>
    </xf>
    <xf numFmtId="3" fontId="6" fillId="0" borderId="185" xfId="58" applyNumberFormat="1" applyFont="1" applyFill="1" applyBorder="1">
      <alignment/>
      <protection/>
    </xf>
    <xf numFmtId="3" fontId="12" fillId="0" borderId="186" xfId="58" applyNumberFormat="1" applyFont="1" applyFill="1" applyBorder="1">
      <alignment/>
      <protection/>
    </xf>
    <xf numFmtId="10" fontId="6" fillId="0" borderId="187" xfId="58" applyNumberFormat="1" applyFont="1" applyFill="1" applyBorder="1">
      <alignment/>
      <protection/>
    </xf>
    <xf numFmtId="3" fontId="6" fillId="0" borderId="188" xfId="58" applyNumberFormat="1" applyFont="1" applyFill="1" applyBorder="1">
      <alignment/>
      <protection/>
    </xf>
    <xf numFmtId="10" fontId="6" fillId="0" borderId="187" xfId="58" applyNumberFormat="1" applyFont="1" applyFill="1" applyBorder="1" applyAlignment="1">
      <alignment horizontal="right"/>
      <protection/>
    </xf>
    <xf numFmtId="10" fontId="6" fillId="0" borderId="189" xfId="58" applyNumberFormat="1" applyFont="1" applyFill="1" applyBorder="1" applyAlignment="1">
      <alignment horizontal="right"/>
      <protection/>
    </xf>
    <xf numFmtId="0" fontId="6" fillId="0" borderId="127" xfId="58" applyFont="1" applyFill="1" applyBorder="1">
      <alignment/>
      <protection/>
    </xf>
    <xf numFmtId="0" fontId="6" fillId="0" borderId="190" xfId="58" applyFont="1" applyFill="1" applyBorder="1">
      <alignment/>
      <protection/>
    </xf>
    <xf numFmtId="0" fontId="6" fillId="0" borderId="191" xfId="58" applyFont="1" applyFill="1" applyBorder="1">
      <alignment/>
      <protection/>
    </xf>
    <xf numFmtId="0" fontId="6" fillId="0" borderId="192" xfId="58" applyFont="1" applyFill="1" applyBorder="1">
      <alignment/>
      <protection/>
    </xf>
    <xf numFmtId="3" fontId="6" fillId="0" borderId="193" xfId="58" applyNumberFormat="1" applyFont="1" applyFill="1" applyBorder="1">
      <alignment/>
      <protection/>
    </xf>
    <xf numFmtId="3" fontId="6" fillId="0" borderId="194" xfId="58" applyNumberFormat="1" applyFont="1" applyFill="1" applyBorder="1">
      <alignment/>
      <protection/>
    </xf>
    <xf numFmtId="3" fontId="6" fillId="0" borderId="195" xfId="58" applyNumberFormat="1" applyFont="1" applyFill="1" applyBorder="1">
      <alignment/>
      <protection/>
    </xf>
    <xf numFmtId="3" fontId="12" fillId="0" borderId="196" xfId="58" applyNumberFormat="1" applyFont="1" applyFill="1" applyBorder="1">
      <alignment/>
      <protection/>
    </xf>
    <xf numFmtId="10" fontId="6" fillId="0" borderId="197" xfId="58" applyNumberFormat="1" applyFont="1" applyFill="1" applyBorder="1">
      <alignment/>
      <protection/>
    </xf>
    <xf numFmtId="3" fontId="6" fillId="0" borderId="198" xfId="58" applyNumberFormat="1" applyFont="1" applyFill="1" applyBorder="1">
      <alignment/>
      <protection/>
    </xf>
    <xf numFmtId="10" fontId="6" fillId="0" borderId="197" xfId="58" applyNumberFormat="1" applyFont="1" applyFill="1" applyBorder="1" applyAlignment="1">
      <alignment horizontal="right"/>
      <protection/>
    </xf>
    <xf numFmtId="10" fontId="6" fillId="0" borderId="199" xfId="58" applyNumberFormat="1" applyFont="1" applyFill="1" applyBorder="1" applyAlignment="1">
      <alignment horizontal="right"/>
      <protection/>
    </xf>
    <xf numFmtId="0" fontId="3" fillId="0" borderId="200" xfId="64" applyNumberFormat="1" applyFont="1" applyBorder="1" quotePrefix="1">
      <alignment/>
      <protection/>
    </xf>
    <xf numFmtId="3" fontId="3" fillId="0" borderId="183" xfId="64" applyNumberFormat="1" applyFont="1" applyBorder="1">
      <alignment/>
      <protection/>
    </xf>
    <xf numFmtId="3" fontId="3" fillId="0" borderId="201" xfId="64" applyNumberFormat="1" applyFont="1" applyBorder="1">
      <alignment/>
      <protection/>
    </xf>
    <xf numFmtId="10" fontId="3" fillId="0" borderId="184" xfId="64" applyNumberFormat="1" applyFont="1" applyBorder="1">
      <alignment/>
      <protection/>
    </xf>
    <xf numFmtId="2" fontId="3" fillId="0" borderId="202" xfId="64" applyNumberFormat="1" applyFont="1" applyBorder="1" applyAlignment="1">
      <alignment horizontal="right"/>
      <protection/>
    </xf>
    <xf numFmtId="2" fontId="3" fillId="0" borderId="203" xfId="64" applyNumberFormat="1" applyFont="1" applyBorder="1">
      <alignment/>
      <protection/>
    </xf>
    <xf numFmtId="0" fontId="3" fillId="0" borderId="204" xfId="64" applyNumberFormat="1" applyFont="1" applyBorder="1" quotePrefix="1">
      <alignment/>
      <protection/>
    </xf>
    <xf numFmtId="3" fontId="3" fillId="0" borderId="128" xfId="64" applyNumberFormat="1" applyFont="1" applyBorder="1">
      <alignment/>
      <protection/>
    </xf>
    <xf numFmtId="3" fontId="3" fillId="0" borderId="140" xfId="64" applyNumberFormat="1" applyFont="1" applyBorder="1">
      <alignment/>
      <protection/>
    </xf>
    <xf numFmtId="10" fontId="3" fillId="0" borderId="129" xfId="64" applyNumberFormat="1" applyFont="1" applyBorder="1">
      <alignment/>
      <protection/>
    </xf>
    <xf numFmtId="2" fontId="3" fillId="0" borderId="131" xfId="64" applyNumberFormat="1" applyFont="1" applyBorder="1" applyAlignment="1">
      <alignment horizontal="right"/>
      <protection/>
    </xf>
    <xf numFmtId="2" fontId="3" fillId="0" borderId="132" xfId="64" applyNumberFormat="1" applyFont="1" applyBorder="1">
      <alignment/>
      <protection/>
    </xf>
    <xf numFmtId="0" fontId="3" fillId="0" borderId="205" xfId="64" applyNumberFormat="1" applyFont="1" applyBorder="1" quotePrefix="1">
      <alignment/>
      <protection/>
    </xf>
    <xf numFmtId="3" fontId="3" fillId="0" borderId="193" xfId="64" applyNumberFormat="1" applyFont="1" applyBorder="1">
      <alignment/>
      <protection/>
    </xf>
    <xf numFmtId="3" fontId="3" fillId="0" borderId="206" xfId="64" applyNumberFormat="1" applyFont="1" applyBorder="1">
      <alignment/>
      <protection/>
    </xf>
    <xf numFmtId="10" fontId="3" fillId="0" borderId="194" xfId="64" applyNumberFormat="1" applyFont="1" applyBorder="1">
      <alignment/>
      <protection/>
    </xf>
    <xf numFmtId="2" fontId="3" fillId="0" borderId="207" xfId="64" applyNumberFormat="1" applyFont="1" applyBorder="1" applyAlignment="1">
      <alignment horizontal="right"/>
      <protection/>
    </xf>
    <xf numFmtId="2" fontId="3" fillId="0" borderId="208" xfId="64" applyNumberFormat="1" applyFont="1" applyBorder="1">
      <alignment/>
      <protection/>
    </xf>
    <xf numFmtId="0" fontId="26" fillId="37" borderId="209" xfId="65" applyNumberFormat="1" applyFont="1" applyFill="1" applyBorder="1" applyAlignment="1">
      <alignment vertical="center"/>
      <protection/>
    </xf>
    <xf numFmtId="3" fontId="26" fillId="37" borderId="44" xfId="65" applyNumberFormat="1" applyFont="1" applyFill="1" applyBorder="1" applyAlignment="1">
      <alignment vertical="center"/>
      <protection/>
    </xf>
    <xf numFmtId="3" fontId="26" fillId="37" borderId="27" xfId="65" applyNumberFormat="1" applyFont="1" applyFill="1" applyBorder="1" applyAlignment="1">
      <alignment vertical="center"/>
      <protection/>
    </xf>
    <xf numFmtId="3" fontId="26" fillId="37" borderId="210" xfId="65" applyNumberFormat="1" applyFont="1" applyFill="1" applyBorder="1" applyAlignment="1">
      <alignment vertical="center"/>
      <protection/>
    </xf>
    <xf numFmtId="0" fontId="3" fillId="0" borderId="181" xfId="65" applyNumberFormat="1" applyFont="1" applyBorder="1">
      <alignment/>
      <protection/>
    </xf>
    <xf numFmtId="3" fontId="3" fillId="0" borderId="188" xfId="65" applyNumberFormat="1" applyFont="1" applyBorder="1">
      <alignment/>
      <protection/>
    </xf>
    <xf numFmtId="3" fontId="3" fillId="0" borderId="201" xfId="65" applyNumberFormat="1" applyFont="1" applyBorder="1">
      <alignment/>
      <protection/>
    </xf>
    <xf numFmtId="10" fontId="3" fillId="0" borderId="201" xfId="65" applyNumberFormat="1" applyFont="1" applyBorder="1">
      <alignment/>
      <protection/>
    </xf>
    <xf numFmtId="3" fontId="3" fillId="0" borderId="183" xfId="65" applyNumberFormat="1" applyFont="1" applyBorder="1">
      <alignment/>
      <protection/>
    </xf>
    <xf numFmtId="10" fontId="3" fillId="0" borderId="202" xfId="65" applyNumberFormat="1" applyFont="1" applyBorder="1">
      <alignment/>
      <protection/>
    </xf>
    <xf numFmtId="10" fontId="3" fillId="0" borderId="203" xfId="65" applyNumberFormat="1" applyFont="1" applyBorder="1">
      <alignment/>
      <protection/>
    </xf>
    <xf numFmtId="0" fontId="3" fillId="0" borderId="127" xfId="65" applyNumberFormat="1" applyFont="1" applyBorder="1">
      <alignment/>
      <protection/>
    </xf>
    <xf numFmtId="3" fontId="3" fillId="0" borderId="145" xfId="65" applyNumberFormat="1" applyFont="1" applyBorder="1">
      <alignment/>
      <protection/>
    </xf>
    <xf numFmtId="3" fontId="3" fillId="0" borderId="140" xfId="65" applyNumberFormat="1" applyFont="1" applyBorder="1">
      <alignment/>
      <protection/>
    </xf>
    <xf numFmtId="10" fontId="3" fillId="0" borderId="140" xfId="65" applyNumberFormat="1" applyFont="1" applyBorder="1">
      <alignment/>
      <protection/>
    </xf>
    <xf numFmtId="3" fontId="3" fillId="0" borderId="128" xfId="65" applyNumberFormat="1" applyFont="1" applyBorder="1">
      <alignment/>
      <protection/>
    </xf>
    <xf numFmtId="10" fontId="3" fillId="0" borderId="131" xfId="65" applyNumberFormat="1" applyFont="1" applyBorder="1">
      <alignment/>
      <protection/>
    </xf>
    <xf numFmtId="10" fontId="3" fillId="0" borderId="132" xfId="65" applyNumberFormat="1" applyFont="1" applyBorder="1">
      <alignment/>
      <protection/>
    </xf>
    <xf numFmtId="0" fontId="3" fillId="0" borderId="191" xfId="65" applyNumberFormat="1" applyFont="1" applyBorder="1">
      <alignment/>
      <protection/>
    </xf>
    <xf numFmtId="3" fontId="3" fillId="0" borderId="198" xfId="65" applyNumberFormat="1" applyFont="1" applyBorder="1">
      <alignment/>
      <protection/>
    </xf>
    <xf numFmtId="3" fontId="3" fillId="0" borderId="206" xfId="65" applyNumberFormat="1" applyFont="1" applyBorder="1">
      <alignment/>
      <protection/>
    </xf>
    <xf numFmtId="10" fontId="3" fillId="0" borderId="206" xfId="65" applyNumberFormat="1" applyFont="1" applyBorder="1">
      <alignment/>
      <protection/>
    </xf>
    <xf numFmtId="3" fontId="3" fillId="0" borderId="193" xfId="65" applyNumberFormat="1" applyFont="1" applyBorder="1">
      <alignment/>
      <protection/>
    </xf>
    <xf numFmtId="10" fontId="3" fillId="0" borderId="207" xfId="65" applyNumberFormat="1" applyFont="1" applyBorder="1">
      <alignment/>
      <protection/>
    </xf>
    <xf numFmtId="10" fontId="3" fillId="0" borderId="208" xfId="65" applyNumberFormat="1" applyFont="1" applyBorder="1">
      <alignment/>
      <protection/>
    </xf>
    <xf numFmtId="10" fontId="27" fillId="36" borderId="51" xfId="58" applyNumberFormat="1" applyFont="1" applyFill="1" applyBorder="1" applyAlignment="1">
      <alignment vertical="center"/>
      <protection/>
    </xf>
    <xf numFmtId="0" fontId="24" fillId="37" borderId="209" xfId="65" applyNumberFormat="1" applyFont="1" applyFill="1" applyBorder="1" applyAlignment="1">
      <alignment vertical="center"/>
      <protection/>
    </xf>
    <xf numFmtId="3" fontId="24" fillId="37" borderId="44" xfId="65" applyNumberFormat="1" applyFont="1" applyFill="1" applyBorder="1" applyAlignment="1">
      <alignment vertical="center"/>
      <protection/>
    </xf>
    <xf numFmtId="3" fontId="24" fillId="37" borderId="27" xfId="65" applyNumberFormat="1" applyFont="1" applyFill="1" applyBorder="1" applyAlignment="1">
      <alignment vertical="center"/>
      <protection/>
    </xf>
    <xf numFmtId="10" fontId="24" fillId="37" borderId="211" xfId="65" applyNumberFormat="1" applyFont="1" applyFill="1" applyBorder="1" applyAlignment="1">
      <alignment vertical="center"/>
      <protection/>
    </xf>
    <xf numFmtId="10" fontId="24" fillId="37" borderId="212" xfId="65" applyNumberFormat="1" applyFont="1" applyFill="1" applyBorder="1" applyAlignment="1">
      <alignment vertical="center"/>
      <protection/>
    </xf>
    <xf numFmtId="3" fontId="24" fillId="37" borderId="210" xfId="65" applyNumberFormat="1" applyFont="1" applyFill="1" applyBorder="1" applyAlignment="1">
      <alignment vertical="center"/>
      <protection/>
    </xf>
    <xf numFmtId="10" fontId="24" fillId="37" borderId="111" xfId="65" applyNumberFormat="1" applyFont="1" applyFill="1" applyBorder="1" applyAlignment="1">
      <alignment vertical="center"/>
      <protection/>
    </xf>
    <xf numFmtId="0" fontId="24" fillId="0" borderId="0" xfId="65" applyFont="1">
      <alignment/>
      <protection/>
    </xf>
    <xf numFmtId="173" fontId="26" fillId="37" borderId="211" xfId="65" applyNumberFormat="1" applyFont="1" applyFill="1" applyBorder="1" applyAlignment="1">
      <alignment vertical="center"/>
      <protection/>
    </xf>
    <xf numFmtId="10" fontId="14" fillId="37" borderId="211" xfId="65" applyNumberFormat="1" applyFont="1" applyFill="1" applyBorder="1">
      <alignment/>
      <protection/>
    </xf>
    <xf numFmtId="10" fontId="14" fillId="37" borderId="111" xfId="65" applyNumberFormat="1" applyFont="1" applyFill="1" applyBorder="1">
      <alignment/>
      <protection/>
    </xf>
    <xf numFmtId="0" fontId="3" fillId="0" borderId="213" xfId="58" applyFont="1" applyFill="1" applyBorder="1">
      <alignment/>
      <protection/>
    </xf>
    <xf numFmtId="3" fontId="3" fillId="0" borderId="214" xfId="58" applyNumberFormat="1" applyFont="1" applyFill="1" applyBorder="1">
      <alignment/>
      <protection/>
    </xf>
    <xf numFmtId="3" fontId="3" fillId="0" borderId="215" xfId="58" applyNumberFormat="1" applyFont="1" applyFill="1" applyBorder="1">
      <alignment/>
      <protection/>
    </xf>
    <xf numFmtId="3" fontId="3" fillId="0" borderId="216" xfId="58" applyNumberFormat="1" applyFont="1" applyFill="1" applyBorder="1">
      <alignment/>
      <protection/>
    </xf>
    <xf numFmtId="3" fontId="3" fillId="0" borderId="217" xfId="58" applyNumberFormat="1" applyFont="1" applyFill="1" applyBorder="1">
      <alignment/>
      <protection/>
    </xf>
    <xf numFmtId="3" fontId="3" fillId="0" borderId="218" xfId="58" applyNumberFormat="1" applyFont="1" applyFill="1" applyBorder="1">
      <alignment/>
      <protection/>
    </xf>
    <xf numFmtId="10" fontId="3" fillId="0" borderId="219" xfId="58" applyNumberFormat="1" applyFont="1" applyFill="1" applyBorder="1">
      <alignment/>
      <protection/>
    </xf>
    <xf numFmtId="10" fontId="6" fillId="0" borderId="219" xfId="58" applyNumberFormat="1" applyFont="1" applyFill="1" applyBorder="1" applyAlignment="1">
      <alignment horizontal="right"/>
      <protection/>
    </xf>
    <xf numFmtId="10" fontId="3" fillId="0" borderId="220" xfId="58" applyNumberFormat="1" applyFont="1" applyFill="1" applyBorder="1" applyAlignment="1">
      <alignment horizontal="right"/>
      <protection/>
    </xf>
    <xf numFmtId="3" fontId="3" fillId="0" borderId="221" xfId="58" applyNumberFormat="1" applyFont="1" applyFill="1" applyBorder="1">
      <alignment/>
      <protection/>
    </xf>
    <xf numFmtId="0" fontId="3" fillId="0" borderId="222" xfId="58" applyFont="1" applyFill="1" applyBorder="1">
      <alignment/>
      <protection/>
    </xf>
    <xf numFmtId="3" fontId="3" fillId="0" borderId="223" xfId="58" applyNumberFormat="1" applyFont="1" applyFill="1" applyBorder="1">
      <alignment/>
      <protection/>
    </xf>
    <xf numFmtId="3" fontId="3" fillId="0" borderId="224" xfId="58" applyNumberFormat="1" applyFont="1" applyFill="1" applyBorder="1">
      <alignment/>
      <protection/>
    </xf>
    <xf numFmtId="3" fontId="3" fillId="0" borderId="225" xfId="58" applyNumberFormat="1" applyFont="1" applyFill="1" applyBorder="1">
      <alignment/>
      <protection/>
    </xf>
    <xf numFmtId="3" fontId="3" fillId="0" borderId="226" xfId="58" applyNumberFormat="1" applyFont="1" applyFill="1" applyBorder="1">
      <alignment/>
      <protection/>
    </xf>
    <xf numFmtId="3" fontId="3" fillId="0" borderId="227" xfId="58" applyNumberFormat="1" applyFont="1" applyFill="1" applyBorder="1">
      <alignment/>
      <protection/>
    </xf>
    <xf numFmtId="10" fontId="3" fillId="0" borderId="228" xfId="58" applyNumberFormat="1" applyFont="1" applyFill="1" applyBorder="1">
      <alignment/>
      <protection/>
    </xf>
    <xf numFmtId="10" fontId="6" fillId="0" borderId="228" xfId="58" applyNumberFormat="1" applyFont="1" applyFill="1" applyBorder="1" applyAlignment="1">
      <alignment horizontal="right"/>
      <protection/>
    </xf>
    <xf numFmtId="3" fontId="3" fillId="0" borderId="229" xfId="58" applyNumberFormat="1" applyFont="1" applyFill="1" applyBorder="1">
      <alignment/>
      <protection/>
    </xf>
    <xf numFmtId="10" fontId="3" fillId="0" borderId="230" xfId="58" applyNumberFormat="1" applyFont="1" applyFill="1" applyBorder="1" applyAlignment="1">
      <alignment horizontal="right"/>
      <protection/>
    </xf>
    <xf numFmtId="0" fontId="12" fillId="3" borderId="0" xfId="58" applyFont="1" applyFill="1">
      <alignment/>
      <protection/>
    </xf>
    <xf numFmtId="0" fontId="30" fillId="0" borderId="0" xfId="58" applyFont="1" applyFill="1" applyAlignment="1">
      <alignment vertical="center"/>
      <protection/>
    </xf>
    <xf numFmtId="0" fontId="37" fillId="39" borderId="231" xfId="57" applyFont="1" applyFill="1" applyBorder="1" applyAlignment="1">
      <alignment horizontal="center"/>
      <protection/>
    </xf>
    <xf numFmtId="0" fontId="37" fillId="39" borderId="232" xfId="57" applyFont="1" applyFill="1" applyBorder="1" applyAlignment="1">
      <alignment horizontal="center"/>
      <protection/>
    </xf>
    <xf numFmtId="0" fontId="140" fillId="39" borderId="18" xfId="57" applyFont="1" applyFill="1" applyBorder="1" applyAlignment="1">
      <alignment horizontal="center"/>
      <protection/>
    </xf>
    <xf numFmtId="0" fontId="140" fillId="39" borderId="17" xfId="57" applyFont="1" applyFill="1" applyBorder="1" applyAlignment="1">
      <alignment horizontal="center"/>
      <protection/>
    </xf>
    <xf numFmtId="0" fontId="38" fillId="39" borderId="18" xfId="57" applyFont="1" applyFill="1" applyBorder="1" applyAlignment="1">
      <alignment horizontal="center"/>
      <protection/>
    </xf>
    <xf numFmtId="0" fontId="38" fillId="39" borderId="17" xfId="57" applyFont="1" applyFill="1" applyBorder="1" applyAlignment="1">
      <alignment horizontal="center"/>
      <protection/>
    </xf>
    <xf numFmtId="37" fontId="141" fillId="37" borderId="233" xfId="46" applyNumberFormat="1" applyFont="1" applyFill="1" applyBorder="1" applyAlignment="1" applyProtection="1">
      <alignment horizontal="center"/>
      <protection/>
    </xf>
    <xf numFmtId="37" fontId="141" fillId="37" borderId="234" xfId="46" applyNumberFormat="1" applyFont="1" applyFill="1" applyBorder="1" applyAlignment="1" applyProtection="1">
      <alignment horizontal="center"/>
      <protection/>
    </xf>
    <xf numFmtId="37" fontId="16" fillId="35" borderId="36" xfId="61" applyFont="1" applyFill="1" applyBorder="1" applyAlignment="1">
      <alignment horizontal="center" vertical="center"/>
      <protection/>
    </xf>
    <xf numFmtId="37" fontId="16" fillId="35" borderId="108" xfId="61" applyFont="1" applyFill="1" applyBorder="1" applyAlignment="1">
      <alignment horizontal="center" vertical="center"/>
      <protection/>
    </xf>
    <xf numFmtId="37" fontId="16" fillId="35" borderId="18" xfId="61" applyFont="1" applyFill="1" applyBorder="1" applyAlignment="1">
      <alignment horizontal="center" vertical="center"/>
      <protection/>
    </xf>
    <xf numFmtId="37" fontId="16" fillId="35" borderId="0" xfId="61" applyFont="1" applyFill="1" applyBorder="1" applyAlignment="1">
      <alignment horizontal="center" vertical="center"/>
      <protection/>
    </xf>
    <xf numFmtId="37" fontId="16" fillId="35" borderId="36" xfId="61" applyFont="1" applyFill="1" applyBorder="1" applyAlignment="1" applyProtection="1">
      <alignment horizontal="center" vertical="center"/>
      <protection/>
    </xf>
    <xf numFmtId="37" fontId="16" fillId="35" borderId="108" xfId="61" applyFont="1" applyFill="1" applyBorder="1" applyAlignment="1" applyProtection="1">
      <alignment horizontal="center" vertical="center"/>
      <protection/>
    </xf>
    <xf numFmtId="37" fontId="16" fillId="35" borderId="35" xfId="61" applyFont="1" applyFill="1" applyBorder="1" applyAlignment="1" applyProtection="1">
      <alignment horizontal="center" vertical="center"/>
      <protection/>
    </xf>
    <xf numFmtId="37" fontId="139" fillId="0" borderId="18" xfId="61" applyFont="1" applyFill="1" applyBorder="1" applyAlignment="1" applyProtection="1">
      <alignment horizontal="center" vertical="center"/>
      <protection/>
    </xf>
    <xf numFmtId="37" fontId="139" fillId="0" borderId="23" xfId="61" applyFont="1" applyFill="1" applyBorder="1" applyAlignment="1" applyProtection="1">
      <alignment horizontal="center" vertical="center"/>
      <protection/>
    </xf>
    <xf numFmtId="37" fontId="21" fillId="40" borderId="0" xfId="46" applyNumberFormat="1" applyFont="1" applyFill="1" applyBorder="1" applyAlignment="1" applyProtection="1">
      <alignment horizontal="center"/>
      <protection/>
    </xf>
    <xf numFmtId="37" fontId="16" fillId="35" borderId="30" xfId="61" applyFont="1" applyFill="1" applyBorder="1" applyAlignment="1">
      <alignment horizontal="center" vertical="center"/>
      <protection/>
    </xf>
    <xf numFmtId="0" fontId="10" fillId="0" borderId="15" xfId="56" applyBorder="1" applyAlignment="1">
      <alignment horizontal="center" vertical="center"/>
      <protection/>
    </xf>
    <xf numFmtId="0" fontId="10" fillId="0" borderId="10" xfId="56" applyBorder="1" applyAlignment="1">
      <alignment horizontal="center" vertical="center"/>
      <protection/>
    </xf>
    <xf numFmtId="37" fontId="17" fillId="35" borderId="98" xfId="61" applyFont="1" applyFill="1" applyBorder="1" applyAlignment="1">
      <alignment horizontal="center" vertical="center"/>
      <protection/>
    </xf>
    <xf numFmtId="0" fontId="15" fillId="0" borderId="113" xfId="56" applyFont="1" applyBorder="1" applyAlignment="1">
      <alignment horizontal="center" vertical="center"/>
      <protection/>
    </xf>
    <xf numFmtId="37" fontId="19" fillId="35" borderId="36" xfId="61" applyFont="1" applyFill="1" applyBorder="1" applyAlignment="1">
      <alignment horizontal="center" vertical="center"/>
      <protection/>
    </xf>
    <xf numFmtId="37" fontId="19" fillId="35" borderId="108" xfId="61" applyFont="1" applyFill="1" applyBorder="1" applyAlignment="1">
      <alignment horizontal="center" vertical="center"/>
      <protection/>
    </xf>
    <xf numFmtId="37" fontId="19" fillId="35" borderId="35" xfId="61" applyFont="1" applyFill="1" applyBorder="1" applyAlignment="1">
      <alignment horizontal="center" vertical="center"/>
      <protection/>
    </xf>
    <xf numFmtId="37" fontId="19" fillId="35" borderId="18" xfId="61" applyFont="1" applyFill="1" applyBorder="1" applyAlignment="1">
      <alignment horizontal="center" vertical="center"/>
      <protection/>
    </xf>
    <xf numFmtId="37" fontId="19" fillId="35" borderId="0" xfId="61" applyFont="1" applyFill="1" applyBorder="1" applyAlignment="1">
      <alignment horizontal="center" vertical="center"/>
      <protection/>
    </xf>
    <xf numFmtId="37" fontId="19" fillId="35" borderId="17" xfId="61" applyFont="1" applyFill="1" applyBorder="1" applyAlignment="1">
      <alignment horizontal="center" vertical="center"/>
      <protection/>
    </xf>
    <xf numFmtId="37" fontId="142" fillId="0" borderId="18" xfId="61" applyFont="1" applyBorder="1">
      <alignment/>
      <protection/>
    </xf>
    <xf numFmtId="37" fontId="142" fillId="0" borderId="23" xfId="61" applyFont="1" applyBorder="1">
      <alignment/>
      <protection/>
    </xf>
    <xf numFmtId="37" fontId="13" fillId="35" borderId="18" xfId="61" applyFont="1" applyFill="1" applyBorder="1" applyAlignment="1">
      <alignment horizontal="center"/>
      <protection/>
    </xf>
    <xf numFmtId="37" fontId="13" fillId="35" borderId="17" xfId="61" applyFont="1" applyFill="1" applyBorder="1" applyAlignment="1">
      <alignment horizontal="center"/>
      <protection/>
    </xf>
    <xf numFmtId="37" fontId="13" fillId="35" borderId="36" xfId="61" applyFont="1" applyFill="1" applyBorder="1" applyAlignment="1">
      <alignment horizontal="center" vertical="center"/>
      <protection/>
    </xf>
    <xf numFmtId="37" fontId="14" fillId="35" borderId="14" xfId="61" applyFont="1" applyFill="1" applyBorder="1" applyAlignment="1">
      <alignment horizontal="center" vertical="center"/>
      <protection/>
    </xf>
    <xf numFmtId="37" fontId="13" fillId="35" borderId="115" xfId="61" applyFont="1" applyFill="1" applyBorder="1" applyAlignment="1">
      <alignment horizontal="center" vertical="center" wrapText="1"/>
      <protection/>
    </xf>
    <xf numFmtId="37" fontId="14" fillId="35" borderId="12" xfId="61" applyFont="1" applyFill="1" applyBorder="1" applyAlignment="1">
      <alignment horizontal="center" vertical="center" wrapText="1"/>
      <protection/>
    </xf>
    <xf numFmtId="37" fontId="16" fillId="35" borderId="35" xfId="61" applyFont="1" applyFill="1" applyBorder="1" applyAlignment="1">
      <alignment horizontal="center" vertical="center"/>
      <protection/>
    </xf>
    <xf numFmtId="37" fontId="16" fillId="35" borderId="17" xfId="61" applyFont="1" applyFill="1" applyBorder="1" applyAlignment="1">
      <alignment horizontal="center" vertical="center"/>
      <protection/>
    </xf>
    <xf numFmtId="49" fontId="5" fillId="35" borderId="212" xfId="64" applyNumberFormat="1" applyFont="1" applyFill="1" applyBorder="1" applyAlignment="1">
      <alignment horizontal="center" vertical="center" wrapText="1"/>
      <protection/>
    </xf>
    <xf numFmtId="49" fontId="5" fillId="35" borderId="235" xfId="64" applyNumberFormat="1" applyFont="1" applyFill="1" applyBorder="1" applyAlignment="1">
      <alignment horizontal="center" vertical="center" wrapText="1"/>
      <protection/>
    </xf>
    <xf numFmtId="49" fontId="5" fillId="35" borderId="211" xfId="64" applyNumberFormat="1" applyFont="1" applyFill="1" applyBorder="1" applyAlignment="1">
      <alignment horizontal="center" vertical="center" wrapText="1"/>
      <protection/>
    </xf>
    <xf numFmtId="49" fontId="5" fillId="35" borderId="236" xfId="64" applyNumberFormat="1" applyFont="1" applyFill="1" applyBorder="1" applyAlignment="1">
      <alignment horizontal="center" vertical="center" wrapText="1"/>
      <protection/>
    </xf>
    <xf numFmtId="49" fontId="13" fillId="35" borderId="118" xfId="64" applyNumberFormat="1" applyFont="1" applyFill="1" applyBorder="1" applyAlignment="1">
      <alignment horizontal="center" vertical="center" wrapText="1"/>
      <protection/>
    </xf>
    <xf numFmtId="49" fontId="13" fillId="35" borderId="237" xfId="64" applyNumberFormat="1" applyFont="1" applyFill="1" applyBorder="1" applyAlignment="1">
      <alignment horizontal="center" vertical="center" wrapText="1"/>
      <protection/>
    </xf>
    <xf numFmtId="49" fontId="13" fillId="35" borderId="238" xfId="64" applyNumberFormat="1" applyFont="1" applyFill="1" applyBorder="1" applyAlignment="1">
      <alignment horizontal="center" vertical="center" wrapText="1"/>
      <protection/>
    </xf>
    <xf numFmtId="37" fontId="25" fillId="40" borderId="118" xfId="46" applyNumberFormat="1" applyFont="1" applyFill="1" applyBorder="1" applyAlignment="1" applyProtection="1">
      <alignment horizontal="center"/>
      <protection/>
    </xf>
    <xf numFmtId="37" fontId="25" fillId="40" borderId="237" xfId="46" applyNumberFormat="1" applyFont="1" applyFill="1" applyBorder="1" applyAlignment="1" applyProtection="1">
      <alignment horizontal="center"/>
      <protection/>
    </xf>
    <xf numFmtId="37" fontId="25" fillId="40" borderId="116" xfId="46" applyNumberFormat="1" applyFont="1" applyFill="1" applyBorder="1" applyAlignment="1" applyProtection="1">
      <alignment horizontal="center"/>
      <protection/>
    </xf>
    <xf numFmtId="0" fontId="5" fillId="35" borderId="118" xfId="64" applyFont="1" applyFill="1" applyBorder="1" applyAlignment="1">
      <alignment horizontal="center"/>
      <protection/>
    </xf>
    <xf numFmtId="0" fontId="5" fillId="35" borderId="237" xfId="64" applyFont="1" applyFill="1" applyBorder="1" applyAlignment="1">
      <alignment horizontal="center"/>
      <protection/>
    </xf>
    <xf numFmtId="0" fontId="5" fillId="35" borderId="25" xfId="64" applyFont="1" applyFill="1" applyBorder="1" applyAlignment="1">
      <alignment horizontal="center"/>
      <protection/>
    </xf>
    <xf numFmtId="0" fontId="5" fillId="35" borderId="239" xfId="64" applyFont="1" applyFill="1" applyBorder="1" applyAlignment="1">
      <alignment horizontal="center"/>
      <protection/>
    </xf>
    <xf numFmtId="0" fontId="5" fillId="35" borderId="116" xfId="64" applyFont="1" applyFill="1" applyBorder="1" applyAlignment="1">
      <alignment horizontal="center"/>
      <protection/>
    </xf>
    <xf numFmtId="0" fontId="19" fillId="35" borderId="240" xfId="64" applyFont="1" applyFill="1" applyBorder="1" applyAlignment="1">
      <alignment horizontal="center" vertical="center"/>
      <protection/>
    </xf>
    <xf numFmtId="0" fontId="19" fillId="35" borderId="25" xfId="64" applyFont="1" applyFill="1" applyBorder="1" applyAlignment="1">
      <alignment horizontal="center" vertical="center"/>
      <protection/>
    </xf>
    <xf numFmtId="0" fontId="19" fillId="35" borderId="239" xfId="64" applyFont="1" applyFill="1" applyBorder="1" applyAlignment="1">
      <alignment horizontal="center" vertical="center"/>
      <protection/>
    </xf>
    <xf numFmtId="0" fontId="16" fillId="35" borderId="241" xfId="64" applyFont="1" applyFill="1" applyBorder="1" applyAlignment="1">
      <alignment horizontal="center" vertical="center"/>
      <protection/>
    </xf>
    <xf numFmtId="0" fontId="16" fillId="35" borderId="20" xfId="64" applyFont="1" applyFill="1" applyBorder="1" applyAlignment="1">
      <alignment horizontal="center" vertical="center"/>
      <protection/>
    </xf>
    <xf numFmtId="0" fontId="16" fillId="35" borderId="242" xfId="64" applyFont="1" applyFill="1" applyBorder="1" applyAlignment="1">
      <alignment horizontal="center" vertical="center"/>
      <protection/>
    </xf>
    <xf numFmtId="0" fontId="13" fillId="35" borderId="237" xfId="64" applyNumberFormat="1" applyFont="1" applyFill="1" applyBorder="1" applyAlignment="1">
      <alignment horizontal="center" vertical="center" wrapText="1"/>
      <protection/>
    </xf>
    <xf numFmtId="0" fontId="13" fillId="35" borderId="238" xfId="64" applyNumberFormat="1" applyFont="1" applyFill="1" applyBorder="1" applyAlignment="1">
      <alignment horizontal="center" vertical="center" wrapText="1"/>
      <protection/>
    </xf>
    <xf numFmtId="1" fontId="12" fillId="35" borderId="240" xfId="64" applyNumberFormat="1" applyFont="1" applyFill="1" applyBorder="1" applyAlignment="1">
      <alignment horizontal="center" vertical="center" wrapText="1"/>
      <protection/>
    </xf>
    <xf numFmtId="1" fontId="12" fillId="35" borderId="243" xfId="64" applyNumberFormat="1" applyFont="1" applyFill="1" applyBorder="1" applyAlignment="1">
      <alignment horizontal="center" vertical="center" wrapText="1"/>
      <protection/>
    </xf>
    <xf numFmtId="1" fontId="12" fillId="35" borderId="241" xfId="64" applyNumberFormat="1" applyFont="1" applyFill="1" applyBorder="1" applyAlignment="1">
      <alignment horizontal="center" vertical="center" wrapText="1"/>
      <protection/>
    </xf>
    <xf numFmtId="49" fontId="12" fillId="35" borderId="118" xfId="64" applyNumberFormat="1" applyFont="1" applyFill="1" applyBorder="1" applyAlignment="1">
      <alignment horizontal="center" vertical="center" wrapText="1"/>
      <protection/>
    </xf>
    <xf numFmtId="49" fontId="12" fillId="35" borderId="237" xfId="64" applyNumberFormat="1" applyFont="1" applyFill="1" applyBorder="1" applyAlignment="1">
      <alignment horizontal="center" vertical="center" wrapText="1"/>
      <protection/>
    </xf>
    <xf numFmtId="49" fontId="12" fillId="35" borderId="238" xfId="64" applyNumberFormat="1" applyFont="1" applyFill="1" applyBorder="1" applyAlignment="1">
      <alignment horizontal="center" vertical="center" wrapText="1"/>
      <protection/>
    </xf>
    <xf numFmtId="1" fontId="5" fillId="35" borderId="240" xfId="64" applyNumberFormat="1" applyFont="1" applyFill="1" applyBorder="1" applyAlignment="1">
      <alignment horizontal="center" vertical="center" wrapText="1"/>
      <protection/>
    </xf>
    <xf numFmtId="1" fontId="5" fillId="35" borderId="243" xfId="64" applyNumberFormat="1" applyFont="1" applyFill="1" applyBorder="1" applyAlignment="1">
      <alignment horizontal="center" vertical="center" wrapText="1"/>
      <protection/>
    </xf>
    <xf numFmtId="1" fontId="5" fillId="35" borderId="241" xfId="64" applyNumberFormat="1" applyFont="1" applyFill="1" applyBorder="1" applyAlignment="1">
      <alignment horizontal="center" vertical="center" wrapText="1"/>
      <protection/>
    </xf>
    <xf numFmtId="49" fontId="13" fillId="35" borderId="244" xfId="58" applyNumberFormat="1" applyFont="1" applyFill="1" applyBorder="1" applyAlignment="1">
      <alignment horizontal="center" vertical="center" wrapText="1"/>
      <protection/>
    </xf>
    <xf numFmtId="49" fontId="13" fillId="35" borderId="245" xfId="58" applyNumberFormat="1" applyFont="1" applyFill="1" applyBorder="1" applyAlignment="1">
      <alignment horizontal="center" vertical="center" wrapText="1"/>
      <protection/>
    </xf>
    <xf numFmtId="49" fontId="13" fillId="35" borderId="246" xfId="58" applyNumberFormat="1" applyFont="1" applyFill="1" applyBorder="1" applyAlignment="1">
      <alignment horizontal="center" vertical="center" wrapText="1"/>
      <protection/>
    </xf>
    <xf numFmtId="49" fontId="13" fillId="35" borderId="247" xfId="58" applyNumberFormat="1" applyFont="1" applyFill="1" applyBorder="1" applyAlignment="1">
      <alignment horizontal="center" vertical="center" wrapText="1"/>
      <protection/>
    </xf>
    <xf numFmtId="49" fontId="16" fillId="35" borderId="248" xfId="58" applyNumberFormat="1" applyFont="1" applyFill="1" applyBorder="1" applyAlignment="1">
      <alignment horizontal="center" vertical="center" wrapText="1"/>
      <protection/>
    </xf>
    <xf numFmtId="0" fontId="29" fillId="0" borderId="249" xfId="58" applyFont="1" applyBorder="1" applyAlignment="1">
      <alignment horizontal="center" vertical="center" wrapText="1"/>
      <protection/>
    </xf>
    <xf numFmtId="49" fontId="13" fillId="35" borderId="250" xfId="58" applyNumberFormat="1" applyFont="1" applyFill="1" applyBorder="1" applyAlignment="1">
      <alignment horizontal="center" vertical="center" wrapText="1"/>
      <protection/>
    </xf>
    <xf numFmtId="49" fontId="13" fillId="35" borderId="251" xfId="58" applyNumberFormat="1" applyFont="1" applyFill="1" applyBorder="1" applyAlignment="1">
      <alignment horizontal="center" vertical="center" wrapText="1"/>
      <protection/>
    </xf>
    <xf numFmtId="37" fontId="32" fillId="40" borderId="118" xfId="47" applyNumberFormat="1" applyFont="1" applyFill="1" applyBorder="1" applyAlignment="1">
      <alignment horizontal="center"/>
    </xf>
    <xf numFmtId="37" fontId="32" fillId="40" borderId="116" xfId="47" applyNumberFormat="1" applyFont="1" applyFill="1" applyBorder="1" applyAlignment="1">
      <alignment horizontal="center"/>
    </xf>
    <xf numFmtId="0" fontId="19" fillId="35" borderId="36" xfId="58" applyFont="1" applyFill="1" applyBorder="1" applyAlignment="1">
      <alignment horizontal="center" vertical="center"/>
      <protection/>
    </xf>
    <xf numFmtId="0" fontId="19" fillId="35" borderId="108" xfId="58" applyFont="1" applyFill="1" applyBorder="1" applyAlignment="1">
      <alignment horizontal="center" vertical="center"/>
      <protection/>
    </xf>
    <xf numFmtId="0" fontId="19" fillId="35" borderId="35" xfId="58" applyFont="1" applyFill="1" applyBorder="1" applyAlignment="1">
      <alignment horizontal="center" vertical="center"/>
      <protection/>
    </xf>
    <xf numFmtId="1" fontId="13" fillId="35" borderId="252" xfId="58" applyNumberFormat="1" applyFont="1" applyFill="1" applyBorder="1" applyAlignment="1">
      <alignment horizontal="center" vertical="center" wrapText="1"/>
      <protection/>
    </xf>
    <xf numFmtId="0" fontId="14" fillId="35" borderId="253" xfId="58" applyFont="1" applyFill="1" applyBorder="1" applyAlignment="1">
      <alignment vertical="center"/>
      <protection/>
    </xf>
    <xf numFmtId="0" fontId="14" fillId="35" borderId="254" xfId="58" applyFont="1" applyFill="1" applyBorder="1" applyAlignment="1">
      <alignment vertical="center"/>
      <protection/>
    </xf>
    <xf numFmtId="0" fontId="14" fillId="35" borderId="255" xfId="58" applyFont="1" applyFill="1" applyBorder="1" applyAlignment="1">
      <alignment vertical="center"/>
      <protection/>
    </xf>
    <xf numFmtId="1" fontId="16" fillId="35" borderId="256" xfId="58" applyNumberFormat="1" applyFont="1" applyFill="1" applyBorder="1" applyAlignment="1">
      <alignment horizontal="center" vertical="center" wrapText="1"/>
      <protection/>
    </xf>
    <xf numFmtId="1" fontId="16" fillId="35" borderId="257" xfId="58" applyNumberFormat="1" applyFont="1" applyFill="1" applyBorder="1" applyAlignment="1">
      <alignment horizontal="center" vertical="center" wrapText="1"/>
      <protection/>
    </xf>
    <xf numFmtId="0" fontId="28" fillId="35" borderId="258" xfId="58" applyFont="1" applyFill="1" applyBorder="1" applyAlignment="1">
      <alignment horizontal="center" vertical="center" wrapText="1"/>
      <protection/>
    </xf>
    <xf numFmtId="49" fontId="16" fillId="35" borderId="45" xfId="58" applyNumberFormat="1" applyFont="1" applyFill="1" applyBorder="1" applyAlignment="1">
      <alignment horizontal="center" vertical="center" wrapText="1"/>
      <protection/>
    </xf>
    <xf numFmtId="49" fontId="16" fillId="35" borderId="43" xfId="58" applyNumberFormat="1" applyFont="1" applyFill="1" applyBorder="1" applyAlignment="1">
      <alignment horizontal="center" vertical="center" wrapText="1"/>
      <protection/>
    </xf>
    <xf numFmtId="49" fontId="16" fillId="35" borderId="259" xfId="58" applyNumberFormat="1" applyFont="1" applyFill="1" applyBorder="1" applyAlignment="1">
      <alignment horizontal="center" vertical="center" wrapText="1"/>
      <protection/>
    </xf>
    <xf numFmtId="49" fontId="13" fillId="35" borderId="260" xfId="58" applyNumberFormat="1" applyFont="1" applyFill="1" applyBorder="1" applyAlignment="1">
      <alignment horizontal="center" vertical="center" wrapText="1"/>
      <protection/>
    </xf>
    <xf numFmtId="0" fontId="16" fillId="35" borderId="14" xfId="58" applyFont="1" applyFill="1" applyBorder="1" applyAlignment="1">
      <alignment horizontal="center" vertical="center"/>
      <protection/>
    </xf>
    <xf numFmtId="0" fontId="16" fillId="35" borderId="11" xfId="58" applyFont="1" applyFill="1" applyBorder="1" applyAlignment="1">
      <alignment horizontal="center" vertical="center"/>
      <protection/>
    </xf>
    <xf numFmtId="0" fontId="16" fillId="35" borderId="13" xfId="58" applyFont="1" applyFill="1" applyBorder="1" applyAlignment="1">
      <alignment horizontal="center" vertical="center"/>
      <protection/>
    </xf>
    <xf numFmtId="49" fontId="16" fillId="35" borderId="238" xfId="58" applyNumberFormat="1" applyFont="1" applyFill="1" applyBorder="1" applyAlignment="1">
      <alignment horizontal="center" vertical="center" wrapText="1"/>
      <protection/>
    </xf>
    <xf numFmtId="0" fontId="17" fillId="35" borderId="74" xfId="58" applyFont="1" applyFill="1" applyBorder="1" applyAlignment="1">
      <alignment horizontal="center"/>
      <protection/>
    </xf>
    <xf numFmtId="0" fontId="17" fillId="35" borderId="261" xfId="58" applyFont="1" applyFill="1" applyBorder="1" applyAlignment="1">
      <alignment horizontal="center"/>
      <protection/>
    </xf>
    <xf numFmtId="0" fontId="17" fillId="35" borderId="120" xfId="58" applyFont="1" applyFill="1" applyBorder="1" applyAlignment="1">
      <alignment horizontal="center"/>
      <protection/>
    </xf>
    <xf numFmtId="0" fontId="17" fillId="35" borderId="262" xfId="58" applyFont="1" applyFill="1" applyBorder="1" applyAlignment="1">
      <alignment horizontal="center"/>
      <protection/>
    </xf>
    <xf numFmtId="0" fontId="17" fillId="35" borderId="263" xfId="58" applyFont="1" applyFill="1" applyBorder="1" applyAlignment="1">
      <alignment horizontal="center"/>
      <protection/>
    </xf>
    <xf numFmtId="0" fontId="33" fillId="35" borderId="18" xfId="58" applyFont="1" applyFill="1" applyBorder="1" applyAlignment="1">
      <alignment horizontal="center" vertical="center"/>
      <protection/>
    </xf>
    <xf numFmtId="0" fontId="33" fillId="35" borderId="0" xfId="58" applyFont="1" applyFill="1" applyBorder="1" applyAlignment="1">
      <alignment horizontal="center" vertical="center"/>
      <protection/>
    </xf>
    <xf numFmtId="0" fontId="33" fillId="35" borderId="17" xfId="58" applyFont="1" applyFill="1" applyBorder="1" applyAlignment="1">
      <alignment horizontal="center" vertical="center"/>
      <protection/>
    </xf>
    <xf numFmtId="1" fontId="13" fillId="35" borderId="240" xfId="64" applyNumberFormat="1" applyFont="1" applyFill="1" applyBorder="1" applyAlignment="1">
      <alignment horizontal="center" vertical="center" wrapText="1"/>
      <protection/>
    </xf>
    <xf numFmtId="1" fontId="13" fillId="35" borderId="243" xfId="64" applyNumberFormat="1" applyFont="1" applyFill="1" applyBorder="1" applyAlignment="1">
      <alignment horizontal="center" vertical="center" wrapText="1"/>
      <protection/>
    </xf>
    <xf numFmtId="1" fontId="13" fillId="35" borderId="241" xfId="64" applyNumberFormat="1" applyFont="1" applyFill="1" applyBorder="1" applyAlignment="1">
      <alignment horizontal="center" vertical="center" wrapText="1"/>
      <protection/>
    </xf>
    <xf numFmtId="0" fontId="33" fillId="35" borderId="23" xfId="65" applyFont="1" applyFill="1" applyBorder="1" applyAlignment="1">
      <alignment horizontal="center" vertical="center"/>
      <protection/>
    </xf>
    <xf numFmtId="0" fontId="33" fillId="35" borderId="20" xfId="65" applyFont="1" applyFill="1" applyBorder="1" applyAlignment="1">
      <alignment horizontal="center" vertical="center"/>
      <protection/>
    </xf>
    <xf numFmtId="0" fontId="33" fillId="35" borderId="22" xfId="65" applyFont="1" applyFill="1" applyBorder="1" applyAlignment="1">
      <alignment horizontal="center" vertical="center"/>
      <protection/>
    </xf>
    <xf numFmtId="0" fontId="12" fillId="35" borderId="118" xfId="64" applyFont="1" applyFill="1" applyBorder="1" applyAlignment="1">
      <alignment horizontal="center"/>
      <protection/>
    </xf>
    <xf numFmtId="0" fontId="12" fillId="35" borderId="237" xfId="64" applyFont="1" applyFill="1" applyBorder="1" applyAlignment="1">
      <alignment horizontal="center"/>
      <protection/>
    </xf>
    <xf numFmtId="0" fontId="12" fillId="35" borderId="25" xfId="64" applyFont="1" applyFill="1" applyBorder="1" applyAlignment="1">
      <alignment horizontal="center"/>
      <protection/>
    </xf>
    <xf numFmtId="0" fontId="12" fillId="35" borderId="239" xfId="64" applyFont="1" applyFill="1" applyBorder="1" applyAlignment="1">
      <alignment horizontal="center"/>
      <protection/>
    </xf>
    <xf numFmtId="0" fontId="12" fillId="35" borderId="116" xfId="64" applyFont="1" applyFill="1" applyBorder="1" applyAlignment="1">
      <alignment horizontal="center"/>
      <protection/>
    </xf>
    <xf numFmtId="0" fontId="33" fillId="35" borderId="36" xfId="65" applyFont="1" applyFill="1" applyBorder="1" applyAlignment="1">
      <alignment horizontal="center" vertical="center"/>
      <protection/>
    </xf>
    <xf numFmtId="0" fontId="33" fillId="35" borderId="108" xfId="65" applyFont="1" applyFill="1" applyBorder="1" applyAlignment="1">
      <alignment horizontal="center" vertical="center"/>
      <protection/>
    </xf>
    <xf numFmtId="0" fontId="33" fillId="35" borderId="35" xfId="65" applyFont="1" applyFill="1" applyBorder="1" applyAlignment="1">
      <alignment horizontal="center" vertical="center"/>
      <protection/>
    </xf>
    <xf numFmtId="1" fontId="13" fillId="35" borderId="28" xfId="64" applyNumberFormat="1" applyFont="1" applyFill="1" applyBorder="1" applyAlignment="1">
      <alignment horizontal="center" vertical="center" wrapText="1"/>
      <protection/>
    </xf>
    <xf numFmtId="1" fontId="13" fillId="35" borderId="18" xfId="64" applyNumberFormat="1" applyFont="1" applyFill="1" applyBorder="1" applyAlignment="1">
      <alignment horizontal="center" vertical="center" wrapText="1"/>
      <protection/>
    </xf>
    <xf numFmtId="1" fontId="13" fillId="35" borderId="23" xfId="64" applyNumberFormat="1" applyFont="1" applyFill="1" applyBorder="1" applyAlignment="1">
      <alignment horizontal="center" vertical="center" wrapText="1"/>
      <protection/>
    </xf>
    <xf numFmtId="37" fontId="34" fillId="40" borderId="118" xfId="46" applyNumberFormat="1" applyFont="1" applyFill="1" applyBorder="1" applyAlignment="1" applyProtection="1">
      <alignment horizontal="center"/>
      <protection/>
    </xf>
    <xf numFmtId="37" fontId="34" fillId="40" borderId="237" xfId="46" applyNumberFormat="1" applyFont="1" applyFill="1" applyBorder="1" applyAlignment="1" applyProtection="1">
      <alignment horizontal="center"/>
      <protection/>
    </xf>
    <xf numFmtId="37" fontId="34" fillId="40" borderId="116" xfId="46" applyNumberFormat="1" applyFont="1" applyFill="1" applyBorder="1" applyAlignment="1" applyProtection="1">
      <alignment horizontal="center"/>
      <protection/>
    </xf>
    <xf numFmtId="0" fontId="13" fillId="35" borderId="118" xfId="64" applyFont="1" applyFill="1" applyBorder="1" applyAlignment="1">
      <alignment horizontal="center" vertical="center"/>
      <protection/>
    </xf>
    <xf numFmtId="0" fontId="13" fillId="35" borderId="237" xfId="64" applyFont="1" applyFill="1" applyBorder="1" applyAlignment="1">
      <alignment horizontal="center" vertical="center"/>
      <protection/>
    </xf>
    <xf numFmtId="0" fontId="13" fillId="35" borderId="25" xfId="64" applyFont="1" applyFill="1" applyBorder="1" applyAlignment="1">
      <alignment horizontal="center" vertical="center"/>
      <protection/>
    </xf>
    <xf numFmtId="0" fontId="13" fillId="35" borderId="239" xfId="64" applyFont="1" applyFill="1" applyBorder="1" applyAlignment="1">
      <alignment horizontal="center" vertical="center"/>
      <protection/>
    </xf>
    <xf numFmtId="0" fontId="13" fillId="35" borderId="116" xfId="64" applyFont="1" applyFill="1" applyBorder="1" applyAlignment="1">
      <alignment horizontal="center" vertical="center"/>
      <protection/>
    </xf>
    <xf numFmtId="49" fontId="13" fillId="35" borderId="264" xfId="58" applyNumberFormat="1" applyFont="1" applyFill="1" applyBorder="1" applyAlignment="1">
      <alignment horizontal="center" vertical="center" wrapText="1"/>
      <protection/>
    </xf>
    <xf numFmtId="49" fontId="13" fillId="35" borderId="265" xfId="58" applyNumberFormat="1" applyFont="1" applyFill="1" applyBorder="1" applyAlignment="1">
      <alignment horizontal="center" vertical="center" wrapText="1"/>
      <protection/>
    </xf>
    <xf numFmtId="49" fontId="13" fillId="35" borderId="266" xfId="58" applyNumberFormat="1" applyFont="1" applyFill="1" applyBorder="1" applyAlignment="1">
      <alignment horizontal="center" vertical="center" wrapText="1"/>
      <protection/>
    </xf>
    <xf numFmtId="49" fontId="16" fillId="35" borderId="267" xfId="58" applyNumberFormat="1" applyFont="1" applyFill="1" applyBorder="1" applyAlignment="1">
      <alignment horizontal="center" vertical="center" wrapText="1"/>
      <protection/>
    </xf>
    <xf numFmtId="0" fontId="29" fillId="0" borderId="268" xfId="58" applyFont="1" applyBorder="1" applyAlignment="1">
      <alignment horizontal="center" vertical="center" wrapText="1"/>
      <protection/>
    </xf>
    <xf numFmtId="0" fontId="33" fillId="35" borderId="36" xfId="58" applyFont="1" applyFill="1" applyBorder="1" applyAlignment="1">
      <alignment horizontal="center" vertical="center"/>
      <protection/>
    </xf>
    <xf numFmtId="0" fontId="33" fillId="35" borderId="108" xfId="58" applyFont="1" applyFill="1" applyBorder="1" applyAlignment="1">
      <alignment horizontal="center" vertical="center"/>
      <protection/>
    </xf>
    <xf numFmtId="0" fontId="33" fillId="35" borderId="35" xfId="58" applyFont="1" applyFill="1" applyBorder="1" applyAlignment="1">
      <alignment horizontal="center" vertical="center"/>
      <protection/>
    </xf>
    <xf numFmtId="1" fontId="12" fillId="35" borderId="69" xfId="58" applyNumberFormat="1" applyFont="1" applyFill="1" applyBorder="1" applyAlignment="1">
      <alignment horizontal="center" vertical="center" wrapText="1"/>
      <protection/>
    </xf>
    <xf numFmtId="1" fontId="12" fillId="35" borderId="85" xfId="58" applyNumberFormat="1" applyFont="1" applyFill="1" applyBorder="1" applyAlignment="1">
      <alignment horizontal="center" vertical="center" wrapText="1"/>
      <protection/>
    </xf>
    <xf numFmtId="0" fontId="6" fillId="35" borderId="269" xfId="58" applyFont="1" applyFill="1" applyBorder="1" applyAlignment="1">
      <alignment horizontal="center" vertical="center" wrapText="1"/>
      <protection/>
    </xf>
    <xf numFmtId="49" fontId="13" fillId="35" borderId="68" xfId="58" applyNumberFormat="1" applyFont="1" applyFill="1" applyBorder="1" applyAlignment="1">
      <alignment horizontal="center" vertical="center" wrapText="1"/>
      <protection/>
    </xf>
    <xf numFmtId="49" fontId="13" fillId="35" borderId="270" xfId="58" applyNumberFormat="1" applyFont="1" applyFill="1" applyBorder="1" applyAlignment="1">
      <alignment horizontal="center" vertical="center" wrapText="1"/>
      <protection/>
    </xf>
    <xf numFmtId="1" fontId="13" fillId="35" borderId="65" xfId="58" applyNumberFormat="1" applyFont="1" applyFill="1" applyBorder="1" applyAlignment="1">
      <alignment horizontal="center" vertical="center" wrapText="1"/>
      <protection/>
    </xf>
    <xf numFmtId="1" fontId="13" fillId="35" borderId="71" xfId="58" applyNumberFormat="1" applyFont="1" applyFill="1" applyBorder="1" applyAlignment="1">
      <alignment horizontal="center" vertical="center" wrapText="1"/>
      <protection/>
    </xf>
    <xf numFmtId="0" fontId="14" fillId="35" borderId="103" xfId="58" applyFont="1" applyFill="1" applyBorder="1" applyAlignment="1">
      <alignment horizontal="center" vertical="center" wrapText="1"/>
      <protection/>
    </xf>
    <xf numFmtId="0" fontId="16" fillId="35" borderId="18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7" xfId="58" applyFont="1" applyFill="1" applyBorder="1" applyAlignment="1">
      <alignment horizontal="center" vertical="center"/>
      <protection/>
    </xf>
    <xf numFmtId="1" fontId="12" fillId="35" borderId="89" xfId="58" applyNumberFormat="1" applyFont="1" applyFill="1" applyBorder="1" applyAlignment="1">
      <alignment horizontal="center" vertical="center" wrapText="1"/>
      <protection/>
    </xf>
    <xf numFmtId="1" fontId="12" fillId="35" borderId="102" xfId="58" applyNumberFormat="1" applyFont="1" applyFill="1" applyBorder="1" applyAlignment="1">
      <alignment horizontal="center" vertical="center" wrapText="1"/>
      <protection/>
    </xf>
    <xf numFmtId="0" fontId="6" fillId="35" borderId="55" xfId="58" applyFont="1" applyFill="1" applyBorder="1" applyAlignment="1">
      <alignment horizontal="center" vertical="center" wrapText="1"/>
      <protection/>
    </xf>
    <xf numFmtId="0" fontId="17" fillId="35" borderId="74" xfId="58" applyFont="1" applyFill="1" applyBorder="1" applyAlignment="1">
      <alignment horizontal="center" vertical="center"/>
      <protection/>
    </xf>
    <xf numFmtId="0" fontId="17" fillId="35" borderId="261" xfId="58" applyFont="1" applyFill="1" applyBorder="1" applyAlignment="1">
      <alignment horizontal="center" vertical="center"/>
      <protection/>
    </xf>
    <xf numFmtId="0" fontId="17" fillId="35" borderId="120" xfId="58" applyFont="1" applyFill="1" applyBorder="1" applyAlignment="1">
      <alignment horizontal="center" vertical="center"/>
      <protection/>
    </xf>
    <xf numFmtId="0" fontId="17" fillId="35" borderId="75" xfId="58" applyFont="1" applyFill="1" applyBorder="1" applyAlignment="1">
      <alignment horizontal="center" vertical="center"/>
      <protection/>
    </xf>
    <xf numFmtId="0" fontId="17" fillId="35" borderId="262" xfId="58" applyFont="1" applyFill="1" applyBorder="1" applyAlignment="1">
      <alignment horizontal="center" vertical="center"/>
      <protection/>
    </xf>
    <xf numFmtId="49" fontId="16" fillId="35" borderId="68" xfId="58" applyNumberFormat="1" applyFont="1" applyFill="1" applyBorder="1" applyAlignment="1">
      <alignment horizontal="center" vertical="center" wrapText="1"/>
      <protection/>
    </xf>
    <xf numFmtId="49" fontId="16" fillId="35" borderId="270" xfId="58" applyNumberFormat="1" applyFont="1" applyFill="1" applyBorder="1" applyAlignment="1">
      <alignment horizontal="center" vertical="center" wrapText="1"/>
      <protection/>
    </xf>
    <xf numFmtId="0" fontId="13" fillId="35" borderId="74" xfId="58" applyFont="1" applyFill="1" applyBorder="1" applyAlignment="1">
      <alignment horizontal="center"/>
      <protection/>
    </xf>
    <xf numFmtId="0" fontId="13" fillId="35" borderId="261" xfId="58" applyFont="1" applyFill="1" applyBorder="1" applyAlignment="1">
      <alignment horizontal="center"/>
      <protection/>
    </xf>
    <xf numFmtId="0" fontId="13" fillId="35" borderId="262" xfId="58" applyFont="1" applyFill="1" applyBorder="1" applyAlignment="1">
      <alignment horizontal="center"/>
      <protection/>
    </xf>
    <xf numFmtId="0" fontId="13" fillId="35" borderId="120" xfId="58" applyFont="1" applyFill="1" applyBorder="1" applyAlignment="1">
      <alignment horizontal="center"/>
      <protection/>
    </xf>
    <xf numFmtId="0" fontId="13" fillId="35" borderId="75" xfId="58" applyFont="1" applyFill="1" applyBorder="1" applyAlignment="1">
      <alignment horizontal="center"/>
      <protection/>
    </xf>
    <xf numFmtId="1" fontId="17" fillId="35" borderId="252" xfId="58" applyNumberFormat="1" applyFont="1" applyFill="1" applyBorder="1" applyAlignment="1">
      <alignment horizontal="center" vertical="center" wrapText="1"/>
      <protection/>
    </xf>
    <xf numFmtId="0" fontId="30" fillId="35" borderId="253" xfId="58" applyFont="1" applyFill="1" applyBorder="1" applyAlignment="1">
      <alignment vertical="center"/>
      <protection/>
    </xf>
    <xf numFmtId="0" fontId="30" fillId="35" borderId="254" xfId="58" applyFont="1" applyFill="1" applyBorder="1" applyAlignment="1">
      <alignment vertical="center"/>
      <protection/>
    </xf>
    <xf numFmtId="0" fontId="30" fillId="35" borderId="255" xfId="58" applyFont="1" applyFill="1" applyBorder="1" applyAlignment="1">
      <alignment vertical="center"/>
      <protection/>
    </xf>
    <xf numFmtId="49" fontId="16" fillId="35" borderId="271" xfId="58" applyNumberFormat="1" applyFont="1" applyFill="1" applyBorder="1" applyAlignment="1">
      <alignment horizontal="center" vertical="center" wrapText="1"/>
      <protection/>
    </xf>
    <xf numFmtId="1" fontId="16" fillId="35" borderId="252" xfId="58" applyNumberFormat="1" applyFont="1" applyFill="1" applyBorder="1" applyAlignment="1">
      <alignment horizontal="center" vertical="center" wrapText="1"/>
      <protection/>
    </xf>
    <xf numFmtId="0" fontId="28" fillId="35" borderId="253" xfId="58" applyFont="1" applyFill="1" applyBorder="1" applyAlignment="1">
      <alignment vertical="center"/>
      <protection/>
    </xf>
    <xf numFmtId="0" fontId="28" fillId="35" borderId="254" xfId="58" applyFont="1" applyFill="1" applyBorder="1" applyAlignment="1">
      <alignment vertical="center"/>
      <protection/>
    </xf>
    <xf numFmtId="0" fontId="28" fillId="35" borderId="255" xfId="58" applyFont="1" applyFill="1" applyBorder="1" applyAlignment="1">
      <alignment vertical="center"/>
      <protection/>
    </xf>
    <xf numFmtId="37" fontId="44" fillId="40" borderId="118" xfId="47" applyNumberFormat="1" applyFont="1" applyFill="1" applyBorder="1" applyAlignment="1">
      <alignment horizontal="center"/>
    </xf>
    <xf numFmtId="37" fontId="44" fillId="40" borderId="116" xfId="47" applyNumberFormat="1" applyFont="1" applyFill="1" applyBorder="1" applyAlignment="1">
      <alignment horizontal="center"/>
    </xf>
    <xf numFmtId="49" fontId="16" fillId="35" borderId="118" xfId="58" applyNumberFormat="1" applyFont="1" applyFill="1" applyBorder="1" applyAlignment="1">
      <alignment horizontal="center" vertical="center" wrapText="1"/>
      <protection/>
    </xf>
    <xf numFmtId="49" fontId="16" fillId="35" borderId="237" xfId="58" applyNumberFormat="1" applyFont="1" applyFill="1" applyBorder="1" applyAlignment="1">
      <alignment horizontal="center" vertical="center" wrapText="1"/>
      <protection/>
    </xf>
    <xf numFmtId="49" fontId="16" fillId="35" borderId="116" xfId="58" applyNumberFormat="1" applyFont="1" applyFill="1" applyBorder="1" applyAlignment="1">
      <alignment horizontal="center" vertical="center" wrapText="1"/>
      <protection/>
    </xf>
    <xf numFmtId="49" fontId="16" fillId="35" borderId="272" xfId="58" applyNumberFormat="1" applyFont="1" applyFill="1" applyBorder="1" applyAlignment="1">
      <alignment horizontal="center" vertical="center" wrapText="1"/>
      <protection/>
    </xf>
    <xf numFmtId="1" fontId="16" fillId="35" borderId="273" xfId="58" applyNumberFormat="1" applyFont="1" applyFill="1" applyBorder="1" applyAlignment="1">
      <alignment horizontal="center" vertical="center" wrapText="1"/>
      <protection/>
    </xf>
    <xf numFmtId="1" fontId="16" fillId="35" borderId="86" xfId="58" applyNumberFormat="1" applyFont="1" applyFill="1" applyBorder="1" applyAlignment="1">
      <alignment horizontal="center" vertical="center" wrapText="1"/>
      <protection/>
    </xf>
    <xf numFmtId="1" fontId="16" fillId="35" borderId="274" xfId="58" applyNumberFormat="1" applyFont="1" applyFill="1" applyBorder="1" applyAlignment="1">
      <alignment horizontal="center" vertical="center" wrapText="1"/>
      <protection/>
    </xf>
    <xf numFmtId="0" fontId="17" fillId="35" borderId="275" xfId="58" applyFont="1" applyFill="1" applyBorder="1" applyAlignment="1">
      <alignment horizontal="center"/>
      <protection/>
    </xf>
    <xf numFmtId="0" fontId="17" fillId="35" borderId="73" xfId="58" applyFont="1" applyFill="1" applyBorder="1" applyAlignment="1">
      <alignment horizontal="center"/>
      <protection/>
    </xf>
    <xf numFmtId="0" fontId="17" fillId="35" borderId="276" xfId="58" applyFont="1" applyFill="1" applyBorder="1" applyAlignment="1">
      <alignment horizontal="center"/>
      <protection/>
    </xf>
    <xf numFmtId="0" fontId="17" fillId="35" borderId="277" xfId="58" applyFont="1" applyFill="1" applyBorder="1" applyAlignment="1">
      <alignment horizontal="center"/>
      <protection/>
    </xf>
    <xf numFmtId="1" fontId="16" fillId="35" borderId="278" xfId="58" applyNumberFormat="1" applyFont="1" applyFill="1" applyBorder="1" applyAlignment="1">
      <alignment horizontal="center" vertical="center" wrapText="1"/>
      <protection/>
    </xf>
    <xf numFmtId="1" fontId="16" fillId="35" borderId="279" xfId="58" applyNumberFormat="1" applyFont="1" applyFill="1" applyBorder="1" applyAlignment="1">
      <alignment horizontal="center" vertical="center" wrapText="1"/>
      <protection/>
    </xf>
    <xf numFmtId="49" fontId="16" fillId="35" borderId="249" xfId="58" applyNumberFormat="1" applyFont="1" applyFill="1" applyBorder="1" applyAlignment="1">
      <alignment horizontal="center" vertical="center" wrapText="1"/>
      <protection/>
    </xf>
    <xf numFmtId="49" fontId="13" fillId="35" borderId="280" xfId="58" applyNumberFormat="1" applyFont="1" applyFill="1" applyBorder="1" applyAlignment="1">
      <alignment horizontal="center" vertical="center" wrapText="1"/>
      <protection/>
    </xf>
    <xf numFmtId="37" fontId="92" fillId="40" borderId="118" xfId="46" applyNumberFormat="1" applyFont="1" applyFill="1" applyBorder="1" applyAlignment="1" applyProtection="1">
      <alignment horizontal="center"/>
      <protection/>
    </xf>
    <xf numFmtId="37" fontId="92" fillId="40" borderId="237" xfId="46" applyNumberFormat="1" applyFont="1" applyFill="1" applyBorder="1" applyAlignment="1" applyProtection="1">
      <alignment horizontal="center"/>
      <protection/>
    </xf>
    <xf numFmtId="37" fontId="92" fillId="40" borderId="116" xfId="46" applyNumberFormat="1" applyFont="1" applyFill="1" applyBorder="1" applyAlignment="1" applyProtection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98"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3438525</xdr:colOff>
      <xdr:row>1</xdr:row>
      <xdr:rowOff>85725</xdr:rowOff>
    </xdr:from>
    <xdr:to>
      <xdr:col>2</xdr:col>
      <xdr:colOff>4257675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143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104775</xdr:rowOff>
    </xdr:from>
    <xdr:to>
      <xdr:col>17</xdr:col>
      <xdr:colOff>438150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6225"/>
          <a:ext cx="1457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223" customWidth="1"/>
    <col min="2" max="2" width="14.421875" style="223" customWidth="1"/>
    <col min="3" max="3" width="67.421875" style="223" customWidth="1"/>
    <col min="4" max="4" width="2.140625" style="223" customWidth="1"/>
    <col min="5" max="16384" width="11.421875" style="223" customWidth="1"/>
  </cols>
  <sheetData>
    <row r="1" ht="2.25" customHeight="1" thickBot="1">
      <c r="B1" s="222"/>
    </row>
    <row r="2" spans="2:3" ht="11.25" customHeight="1" thickTop="1">
      <c r="B2" s="224"/>
      <c r="C2" s="225"/>
    </row>
    <row r="3" spans="2:3" ht="21.75" customHeight="1">
      <c r="B3" s="226" t="s">
        <v>68</v>
      </c>
      <c r="C3" s="227"/>
    </row>
    <row r="4" spans="2:3" ht="18" customHeight="1">
      <c r="B4" s="228" t="s">
        <v>69</v>
      </c>
      <c r="C4" s="227"/>
    </row>
    <row r="5" spans="2:3" ht="18" customHeight="1">
      <c r="B5" s="229" t="s">
        <v>70</v>
      </c>
      <c r="C5" s="227"/>
    </row>
    <row r="6" spans="2:3" ht="9" customHeight="1">
      <c r="B6" s="230"/>
      <c r="C6" s="227"/>
    </row>
    <row r="7" spans="2:3" ht="3" customHeight="1">
      <c r="B7" s="231"/>
      <c r="C7" s="232"/>
    </row>
    <row r="8" spans="2:5" ht="24">
      <c r="B8" s="541" t="s">
        <v>144</v>
      </c>
      <c r="C8" s="542"/>
      <c r="E8" s="233"/>
    </row>
    <row r="9" spans="2:5" ht="23.25">
      <c r="B9" s="543" t="s">
        <v>36</v>
      </c>
      <c r="C9" s="544"/>
      <c r="E9" s="233"/>
    </row>
    <row r="10" spans="2:3" ht="15.75" customHeight="1">
      <c r="B10" s="545" t="s">
        <v>71</v>
      </c>
      <c r="C10" s="546"/>
    </row>
    <row r="11" spans="2:3" ht="4.5" customHeight="1" thickBot="1">
      <c r="B11" s="234"/>
      <c r="C11" s="235"/>
    </row>
    <row r="12" spans="2:3" ht="19.5" customHeight="1" thickBot="1" thickTop="1">
      <c r="B12" s="262" t="s">
        <v>72</v>
      </c>
      <c r="C12" s="263" t="s">
        <v>130</v>
      </c>
    </row>
    <row r="13" spans="2:3" ht="19.5" customHeight="1" thickTop="1">
      <c r="B13" s="236" t="s">
        <v>73</v>
      </c>
      <c r="C13" s="237" t="s">
        <v>74</v>
      </c>
    </row>
    <row r="14" spans="2:3" ht="19.5" customHeight="1">
      <c r="B14" s="238" t="s">
        <v>75</v>
      </c>
      <c r="C14" s="239" t="s">
        <v>76</v>
      </c>
    </row>
    <row r="15" spans="2:3" ht="19.5" customHeight="1">
      <c r="B15" s="240" t="s">
        <v>77</v>
      </c>
      <c r="C15" s="241" t="s">
        <v>78</v>
      </c>
    </row>
    <row r="16" spans="2:3" ht="19.5" customHeight="1">
      <c r="B16" s="238" t="s">
        <v>79</v>
      </c>
      <c r="C16" s="239" t="s">
        <v>80</v>
      </c>
    </row>
    <row r="17" spans="2:3" ht="19.5" customHeight="1">
      <c r="B17" s="240" t="s">
        <v>81</v>
      </c>
      <c r="C17" s="241" t="s">
        <v>82</v>
      </c>
    </row>
    <row r="18" spans="2:3" ht="19.5" customHeight="1">
      <c r="B18" s="238" t="s">
        <v>83</v>
      </c>
      <c r="C18" s="239" t="s">
        <v>84</v>
      </c>
    </row>
    <row r="19" spans="2:3" ht="19.5" customHeight="1">
      <c r="B19" s="240" t="s">
        <v>85</v>
      </c>
      <c r="C19" s="241" t="s">
        <v>86</v>
      </c>
    </row>
    <row r="20" spans="2:3" ht="19.5" customHeight="1">
      <c r="B20" s="238" t="s">
        <v>87</v>
      </c>
      <c r="C20" s="239" t="s">
        <v>88</v>
      </c>
    </row>
    <row r="21" spans="2:3" ht="19.5" customHeight="1">
      <c r="B21" s="240" t="s">
        <v>89</v>
      </c>
      <c r="C21" s="241" t="s">
        <v>90</v>
      </c>
    </row>
    <row r="22" spans="2:3" ht="19.5" customHeight="1">
      <c r="B22" s="238" t="s">
        <v>91</v>
      </c>
      <c r="C22" s="239" t="s">
        <v>92</v>
      </c>
    </row>
    <row r="23" spans="2:3" ht="20.25" customHeight="1">
      <c r="B23" s="240" t="s">
        <v>93</v>
      </c>
      <c r="C23" s="241" t="s">
        <v>94</v>
      </c>
    </row>
    <row r="24" spans="2:3" ht="20.25" customHeight="1">
      <c r="B24" s="238" t="s">
        <v>95</v>
      </c>
      <c r="C24" s="239" t="s">
        <v>96</v>
      </c>
    </row>
    <row r="25" spans="2:3" ht="20.25" customHeight="1">
      <c r="B25" s="240" t="s">
        <v>97</v>
      </c>
      <c r="C25" s="242" t="s">
        <v>98</v>
      </c>
    </row>
    <row r="26" spans="2:3" ht="20.25" customHeight="1">
      <c r="B26" s="238" t="s">
        <v>99</v>
      </c>
      <c r="C26" s="264" t="s">
        <v>100</v>
      </c>
    </row>
    <row r="27" spans="2:4" ht="20.25" customHeight="1">
      <c r="B27" s="240" t="s">
        <v>110</v>
      </c>
      <c r="C27" s="241" t="s">
        <v>122</v>
      </c>
      <c r="D27" s="272"/>
    </row>
    <row r="28" spans="2:4" ht="20.25" customHeight="1">
      <c r="B28" s="340" t="s">
        <v>111</v>
      </c>
      <c r="C28" s="254" t="s">
        <v>123</v>
      </c>
      <c r="D28" s="272"/>
    </row>
    <row r="29" spans="2:4" ht="20.25" customHeight="1">
      <c r="B29" s="240" t="s">
        <v>112</v>
      </c>
      <c r="C29" s="242" t="s">
        <v>124</v>
      </c>
      <c r="D29" s="272"/>
    </row>
    <row r="30" spans="2:4" ht="20.25" customHeight="1" thickBot="1">
      <c r="B30" s="341" t="s">
        <v>113</v>
      </c>
      <c r="C30" s="255" t="s">
        <v>125</v>
      </c>
      <c r="D30" s="272"/>
    </row>
    <row r="31" s="350" customFormat="1" ht="15" customHeight="1" thickTop="1"/>
    <row r="32" s="350" customFormat="1" ht="13.5">
      <c r="B32" s="351"/>
    </row>
    <row r="33" s="350" customFormat="1" ht="12.75"/>
    <row r="34" s="350" customFormat="1" ht="12.75"/>
    <row r="35" spans="1:3" ht="13.5">
      <c r="A35" s="265"/>
      <c r="B35" s="266" t="s">
        <v>131</v>
      </c>
      <c r="C35" s="265"/>
    </row>
    <row r="36" spans="1:3" ht="12.75">
      <c r="A36" s="265"/>
      <c r="B36" s="265" t="s">
        <v>132</v>
      </c>
      <c r="C36" s="265"/>
    </row>
    <row r="37" spans="1:3" ht="12.75">
      <c r="A37" s="265"/>
      <c r="B37" s="265"/>
      <c r="C37" s="265"/>
    </row>
    <row r="38" spans="1:3" ht="13.5">
      <c r="A38" s="265"/>
      <c r="B38" s="266" t="s">
        <v>133</v>
      </c>
      <c r="C38" s="265"/>
    </row>
    <row r="39" spans="1:3" ht="12.75">
      <c r="A39" s="265"/>
      <c r="B39" s="265" t="s">
        <v>134</v>
      </c>
      <c r="C39" s="265"/>
    </row>
    <row r="40" spans="1:3" ht="12.75">
      <c r="A40" s="265"/>
      <c r="B40" s="265"/>
      <c r="C40" s="265"/>
    </row>
    <row r="41" spans="1:3" ht="15">
      <c r="A41" s="265"/>
      <c r="B41" s="267" t="s">
        <v>101</v>
      </c>
      <c r="C41" s="265"/>
    </row>
    <row r="42" spans="1:3" ht="13.5">
      <c r="A42" s="265"/>
      <c r="B42" s="266" t="s">
        <v>135</v>
      </c>
      <c r="C42" s="265"/>
    </row>
    <row r="43" spans="1:3" ht="13.5">
      <c r="A43" s="265"/>
      <c r="B43" s="268" t="s">
        <v>102</v>
      </c>
      <c r="C43" s="265"/>
    </row>
    <row r="44" spans="1:3" ht="12.75">
      <c r="A44" s="265"/>
      <c r="B44" s="269" t="s">
        <v>103</v>
      </c>
      <c r="C44" s="265"/>
    </row>
    <row r="45" spans="1:3" ht="12.75">
      <c r="A45" s="265"/>
      <c r="B45" s="265"/>
      <c r="C45" s="265"/>
    </row>
    <row r="46" spans="1:3" ht="12.75">
      <c r="A46" s="265"/>
      <c r="B46" s="265"/>
      <c r="C46" s="265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7"/>
  <sheetViews>
    <sheetView showGridLines="0" zoomScale="88" zoomScaleNormal="88" zoomScalePageLayoutView="0" workbookViewId="0" topLeftCell="A37">
      <selection activeCell="O30" sqref="O30"/>
    </sheetView>
  </sheetViews>
  <sheetFormatPr defaultColWidth="9.140625" defaultRowHeight="15"/>
  <cols>
    <col min="1" max="1" width="15.8515625" style="132" customWidth="1"/>
    <col min="2" max="2" width="9.8515625" style="132" customWidth="1"/>
    <col min="3" max="3" width="12.00390625" style="132" customWidth="1"/>
    <col min="4" max="4" width="9.140625" style="132" bestFit="1" customWidth="1"/>
    <col min="5" max="5" width="9.7109375" style="132" bestFit="1" customWidth="1"/>
    <col min="6" max="6" width="9.7109375" style="132" customWidth="1"/>
    <col min="7" max="7" width="11.7109375" style="132" customWidth="1"/>
    <col min="8" max="8" width="9.140625" style="132" bestFit="1" customWidth="1"/>
    <col min="9" max="9" width="9.7109375" style="132" bestFit="1" customWidth="1"/>
    <col min="10" max="10" width="10.421875" style="132" customWidth="1"/>
    <col min="11" max="11" width="12.00390625" style="132" customWidth="1"/>
    <col min="12" max="12" width="9.421875" style="132" bestFit="1" customWidth="1"/>
    <col min="13" max="13" width="9.7109375" style="132" bestFit="1" customWidth="1"/>
    <col min="14" max="14" width="9.7109375" style="132" customWidth="1"/>
    <col min="15" max="15" width="11.57421875" style="132" customWidth="1"/>
    <col min="16" max="16" width="9.421875" style="132" bestFit="1" customWidth="1"/>
    <col min="17" max="17" width="10.28125" style="132" customWidth="1"/>
    <col min="18" max="16384" width="9.140625" style="132" customWidth="1"/>
  </cols>
  <sheetData>
    <row r="1" spans="14:17" ht="19.5" thickBot="1">
      <c r="N1" s="665" t="s">
        <v>26</v>
      </c>
      <c r="O1" s="666"/>
      <c r="P1" s="666"/>
      <c r="Q1" s="667"/>
    </row>
    <row r="2" ht="3.75" customHeight="1" thickBot="1"/>
    <row r="3" spans="1:17" ht="24" customHeight="1" thickTop="1">
      <c r="A3" s="659" t="s">
        <v>49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1"/>
    </row>
    <row r="4" spans="1:17" ht="23.25" customHeight="1" thickBot="1">
      <c r="A4" s="651" t="s">
        <v>36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3"/>
    </row>
    <row r="5" spans="1:17" s="136" customFormat="1" ht="20.25" customHeight="1" thickBot="1">
      <c r="A5" s="662" t="s">
        <v>136</v>
      </c>
      <c r="B5" s="668" t="s">
        <v>34</v>
      </c>
      <c r="C5" s="669"/>
      <c r="D5" s="669"/>
      <c r="E5" s="669"/>
      <c r="F5" s="670"/>
      <c r="G5" s="670"/>
      <c r="H5" s="670"/>
      <c r="I5" s="671"/>
      <c r="J5" s="669" t="s">
        <v>33</v>
      </c>
      <c r="K5" s="669"/>
      <c r="L5" s="669"/>
      <c r="M5" s="669"/>
      <c r="N5" s="669"/>
      <c r="O5" s="669"/>
      <c r="P5" s="669"/>
      <c r="Q5" s="672"/>
    </row>
    <row r="6" spans="1:17" s="343" customFormat="1" ht="28.5" customHeight="1" thickBot="1">
      <c r="A6" s="663"/>
      <c r="B6" s="584" t="s">
        <v>149</v>
      </c>
      <c r="C6" s="585"/>
      <c r="D6" s="586"/>
      <c r="E6" s="582" t="s">
        <v>32</v>
      </c>
      <c r="F6" s="584" t="s">
        <v>150</v>
      </c>
      <c r="G6" s="585"/>
      <c r="H6" s="586"/>
      <c r="I6" s="580" t="s">
        <v>31</v>
      </c>
      <c r="J6" s="584" t="s">
        <v>151</v>
      </c>
      <c r="K6" s="585"/>
      <c r="L6" s="586"/>
      <c r="M6" s="582" t="s">
        <v>32</v>
      </c>
      <c r="N6" s="584" t="s">
        <v>152</v>
      </c>
      <c r="O6" s="585"/>
      <c r="P6" s="586"/>
      <c r="Q6" s="582" t="s">
        <v>31</v>
      </c>
    </row>
    <row r="7" spans="1:17" s="135" customFormat="1" ht="22.5" customHeight="1" thickBot="1">
      <c r="A7" s="664"/>
      <c r="B7" s="103" t="s">
        <v>20</v>
      </c>
      <c r="C7" s="100" t="s">
        <v>19</v>
      </c>
      <c r="D7" s="100" t="s">
        <v>15</v>
      </c>
      <c r="E7" s="583"/>
      <c r="F7" s="103" t="s">
        <v>20</v>
      </c>
      <c r="G7" s="101" t="s">
        <v>19</v>
      </c>
      <c r="H7" s="100" t="s">
        <v>15</v>
      </c>
      <c r="I7" s="581"/>
      <c r="J7" s="103" t="s">
        <v>20</v>
      </c>
      <c r="K7" s="100" t="s">
        <v>19</v>
      </c>
      <c r="L7" s="101" t="s">
        <v>15</v>
      </c>
      <c r="M7" s="583"/>
      <c r="N7" s="102" t="s">
        <v>20</v>
      </c>
      <c r="O7" s="101" t="s">
        <v>19</v>
      </c>
      <c r="P7" s="100" t="s">
        <v>15</v>
      </c>
      <c r="Q7" s="583"/>
    </row>
    <row r="8" spans="1:17" s="134" customFormat="1" ht="18" customHeight="1" thickBot="1">
      <c r="A8" s="482" t="s">
        <v>46</v>
      </c>
      <c r="B8" s="483">
        <f>SUM(B9:B55)</f>
        <v>16887.331</v>
      </c>
      <c r="C8" s="484">
        <f>SUM(C9:C55)</f>
        <v>1309.4539999999997</v>
      </c>
      <c r="D8" s="484">
        <f aca="true" t="shared" si="0" ref="D8:D13">C8+B8</f>
        <v>18196.784999999996</v>
      </c>
      <c r="E8" s="516">
        <f aca="true" t="shared" si="1" ref="E8:E13">D8/$D$8</f>
        <v>1</v>
      </c>
      <c r="F8" s="484">
        <f>SUM(F9:F55)</f>
        <v>14170.994</v>
      </c>
      <c r="G8" s="484">
        <f>SUM(G9:G55)</f>
        <v>1403.0439999999994</v>
      </c>
      <c r="H8" s="484">
        <f aca="true" t="shared" si="2" ref="H8:H13">G8+F8</f>
        <v>15574.038</v>
      </c>
      <c r="I8" s="517">
        <f aca="true" t="shared" si="3" ref="I8:I13">(D8/H8-1)</f>
        <v>0.16840507259581594</v>
      </c>
      <c r="J8" s="485">
        <f>SUM(J9:J55)</f>
        <v>93515.10800000001</v>
      </c>
      <c r="K8" s="484">
        <f>SUM(K9:K55)</f>
        <v>10270.598000000104</v>
      </c>
      <c r="L8" s="484">
        <f aca="true" t="shared" si="4" ref="L8:L13">K8+J8</f>
        <v>103785.70600000011</v>
      </c>
      <c r="M8" s="516">
        <f aca="true" t="shared" si="5" ref="M8:M13">(L8/$L$8)</f>
        <v>1</v>
      </c>
      <c r="N8" s="484">
        <f>SUM(N9:N55)</f>
        <v>88799.05400000006</v>
      </c>
      <c r="O8" s="484">
        <f>SUM(O9:O55)</f>
        <v>7804.796600000032</v>
      </c>
      <c r="P8" s="484">
        <f aca="true" t="shared" si="6" ref="P8:P13">O8+N8</f>
        <v>96603.85060000009</v>
      </c>
      <c r="Q8" s="518">
        <f aca="true" t="shared" si="7" ref="Q8:Q13">(L8/P8-1)</f>
        <v>0.07434336577055656</v>
      </c>
    </row>
    <row r="9" spans="1:17" s="133" customFormat="1" ht="18" customHeight="1" thickTop="1">
      <c r="A9" s="486" t="s">
        <v>222</v>
      </c>
      <c r="B9" s="487">
        <v>2745.6460000000006</v>
      </c>
      <c r="C9" s="488">
        <v>205.199</v>
      </c>
      <c r="D9" s="488">
        <f t="shared" si="0"/>
        <v>2950.8450000000007</v>
      </c>
      <c r="E9" s="489">
        <f t="shared" si="1"/>
        <v>0.16216298648360145</v>
      </c>
      <c r="F9" s="490">
        <v>2087.5570000000002</v>
      </c>
      <c r="G9" s="488">
        <v>6.42</v>
      </c>
      <c r="H9" s="488">
        <f t="shared" si="2"/>
        <v>2093.9770000000003</v>
      </c>
      <c r="I9" s="491">
        <f t="shared" si="3"/>
        <v>0.4092060227977672</v>
      </c>
      <c r="J9" s="490">
        <v>12897.55799999999</v>
      </c>
      <c r="K9" s="488">
        <v>736.5190000000001</v>
      </c>
      <c r="L9" s="488">
        <f t="shared" si="4"/>
        <v>13634.07699999999</v>
      </c>
      <c r="M9" s="491">
        <f t="shared" si="5"/>
        <v>0.13136757965494764</v>
      </c>
      <c r="N9" s="490">
        <v>14537.934000000007</v>
      </c>
      <c r="O9" s="488">
        <v>531.035</v>
      </c>
      <c r="P9" s="488">
        <f t="shared" si="6"/>
        <v>15068.969000000006</v>
      </c>
      <c r="Q9" s="492">
        <f t="shared" si="7"/>
        <v>-0.09522164389614285</v>
      </c>
    </row>
    <row r="10" spans="1:17" s="133" customFormat="1" ht="18" customHeight="1">
      <c r="A10" s="493" t="s">
        <v>223</v>
      </c>
      <c r="B10" s="494">
        <v>2542.514</v>
      </c>
      <c r="C10" s="495">
        <v>0</v>
      </c>
      <c r="D10" s="495">
        <f t="shared" si="0"/>
        <v>2542.514</v>
      </c>
      <c r="E10" s="496">
        <f t="shared" si="1"/>
        <v>0.13972325331095578</v>
      </c>
      <c r="F10" s="497">
        <v>1815.4750000000001</v>
      </c>
      <c r="G10" s="495">
        <v>6.471</v>
      </c>
      <c r="H10" s="495">
        <f t="shared" si="2"/>
        <v>1821.9460000000001</v>
      </c>
      <c r="I10" s="498">
        <f t="shared" si="3"/>
        <v>0.3954936095800863</v>
      </c>
      <c r="J10" s="497">
        <v>12543.374000000002</v>
      </c>
      <c r="K10" s="495">
        <v>43.213</v>
      </c>
      <c r="L10" s="495">
        <f t="shared" si="4"/>
        <v>12586.587000000001</v>
      </c>
      <c r="M10" s="498">
        <f t="shared" si="5"/>
        <v>0.12127476398339468</v>
      </c>
      <c r="N10" s="497">
        <v>11100.074999999995</v>
      </c>
      <c r="O10" s="495">
        <v>44.81999999999999</v>
      </c>
      <c r="P10" s="495">
        <f t="shared" si="6"/>
        <v>11144.894999999995</v>
      </c>
      <c r="Q10" s="499">
        <f t="shared" si="7"/>
        <v>0.12935895762140492</v>
      </c>
    </row>
    <row r="11" spans="1:17" s="133" customFormat="1" ht="18" customHeight="1">
      <c r="A11" s="493" t="s">
        <v>225</v>
      </c>
      <c r="B11" s="494">
        <v>2193.342</v>
      </c>
      <c r="C11" s="495">
        <v>0.2</v>
      </c>
      <c r="D11" s="495">
        <f t="shared" si="0"/>
        <v>2193.542</v>
      </c>
      <c r="E11" s="496">
        <f t="shared" si="1"/>
        <v>0.1205455798922722</v>
      </c>
      <c r="F11" s="497">
        <v>2026.345</v>
      </c>
      <c r="G11" s="495">
        <v>10.882000000000001</v>
      </c>
      <c r="H11" s="495">
        <f t="shared" si="2"/>
        <v>2037.227</v>
      </c>
      <c r="I11" s="498">
        <f t="shared" si="3"/>
        <v>0.07672929918953542</v>
      </c>
      <c r="J11" s="497">
        <v>13129.817000000001</v>
      </c>
      <c r="K11" s="495">
        <v>31.374</v>
      </c>
      <c r="L11" s="495">
        <f t="shared" si="4"/>
        <v>13161.191</v>
      </c>
      <c r="M11" s="498">
        <f t="shared" si="5"/>
        <v>0.1268112103992431</v>
      </c>
      <c r="N11" s="497">
        <v>12234.987000000003</v>
      </c>
      <c r="O11" s="495">
        <v>55.53400000000001</v>
      </c>
      <c r="P11" s="495">
        <f t="shared" si="6"/>
        <v>12290.521000000002</v>
      </c>
      <c r="Q11" s="499">
        <f t="shared" si="7"/>
        <v>0.07084077233178299</v>
      </c>
    </row>
    <row r="12" spans="1:17" s="133" customFormat="1" ht="18" customHeight="1">
      <c r="A12" s="493" t="s">
        <v>247</v>
      </c>
      <c r="B12" s="494">
        <v>1443.244</v>
      </c>
      <c r="C12" s="495">
        <v>31.399</v>
      </c>
      <c r="D12" s="495">
        <f t="shared" si="0"/>
        <v>1474.643</v>
      </c>
      <c r="E12" s="496">
        <f t="shared" si="1"/>
        <v>0.08103865600434364</v>
      </c>
      <c r="F12" s="497">
        <v>1435.8379999999997</v>
      </c>
      <c r="G12" s="495">
        <v>16.394</v>
      </c>
      <c r="H12" s="495">
        <f t="shared" si="2"/>
        <v>1452.2319999999997</v>
      </c>
      <c r="I12" s="498">
        <f t="shared" si="3"/>
        <v>0.015432107266607709</v>
      </c>
      <c r="J12" s="497">
        <v>8446.100999999997</v>
      </c>
      <c r="K12" s="495">
        <v>1506.9180000000003</v>
      </c>
      <c r="L12" s="495">
        <f t="shared" si="4"/>
        <v>9953.018999999997</v>
      </c>
      <c r="M12" s="498">
        <f t="shared" si="5"/>
        <v>0.09589970896377567</v>
      </c>
      <c r="N12" s="497">
        <v>8884.472000000002</v>
      </c>
      <c r="O12" s="495">
        <v>127.24500000000002</v>
      </c>
      <c r="P12" s="495">
        <f t="shared" si="6"/>
        <v>9011.717000000002</v>
      </c>
      <c r="Q12" s="499">
        <f t="shared" si="7"/>
        <v>0.10445312474859048</v>
      </c>
    </row>
    <row r="13" spans="1:17" s="133" customFormat="1" ht="18" customHeight="1">
      <c r="A13" s="493" t="s">
        <v>228</v>
      </c>
      <c r="B13" s="494">
        <v>932.6059999999999</v>
      </c>
      <c r="C13" s="495">
        <v>140.41</v>
      </c>
      <c r="D13" s="495">
        <f t="shared" si="0"/>
        <v>1073.0159999999998</v>
      </c>
      <c r="E13" s="496">
        <f t="shared" si="1"/>
        <v>0.05896733956025749</v>
      </c>
      <c r="F13" s="497">
        <v>893.8800000000001</v>
      </c>
      <c r="G13" s="495">
        <v>230.156</v>
      </c>
      <c r="H13" s="495">
        <f t="shared" si="2"/>
        <v>1124.036</v>
      </c>
      <c r="I13" s="498">
        <f t="shared" si="3"/>
        <v>-0.04539000530232151</v>
      </c>
      <c r="J13" s="497">
        <v>5912.532</v>
      </c>
      <c r="K13" s="495">
        <v>1143.854</v>
      </c>
      <c r="L13" s="495">
        <f t="shared" si="4"/>
        <v>7056.386</v>
      </c>
      <c r="M13" s="498">
        <f t="shared" si="5"/>
        <v>0.06798996000470424</v>
      </c>
      <c r="N13" s="497">
        <v>5952.437999999997</v>
      </c>
      <c r="O13" s="495">
        <v>1091.1090000000002</v>
      </c>
      <c r="P13" s="495">
        <f t="shared" si="6"/>
        <v>7043.546999999998</v>
      </c>
      <c r="Q13" s="499">
        <f t="shared" si="7"/>
        <v>0.0018228031984457438</v>
      </c>
    </row>
    <row r="14" spans="1:17" s="133" customFormat="1" ht="18" customHeight="1">
      <c r="A14" s="493" t="s">
        <v>224</v>
      </c>
      <c r="B14" s="494">
        <v>702.8900000000001</v>
      </c>
      <c r="C14" s="495">
        <v>0.14</v>
      </c>
      <c r="D14" s="495">
        <f aca="true" t="shared" si="8" ref="D14:D36">C14+B14</f>
        <v>703.0300000000001</v>
      </c>
      <c r="E14" s="496">
        <f aca="true" t="shared" si="9" ref="E14:E36">D14/$D$8</f>
        <v>0.03863484676001833</v>
      </c>
      <c r="F14" s="497">
        <v>943.1429999999999</v>
      </c>
      <c r="G14" s="495">
        <v>0.08</v>
      </c>
      <c r="H14" s="495">
        <f aca="true" t="shared" si="10" ref="H14:H36">G14+F14</f>
        <v>943.223</v>
      </c>
      <c r="I14" s="498">
        <f aca="true" t="shared" si="11" ref="I14:I36">(D14/H14-1)</f>
        <v>-0.2546513390788815</v>
      </c>
      <c r="J14" s="497">
        <v>4523.087000000001</v>
      </c>
      <c r="K14" s="495">
        <v>5.869999999999999</v>
      </c>
      <c r="L14" s="495">
        <f aca="true" t="shared" si="12" ref="L14:L36">K14+J14</f>
        <v>4528.957000000001</v>
      </c>
      <c r="M14" s="498">
        <f aca="true" t="shared" si="13" ref="M14:M36">(L14/$L$8)</f>
        <v>0.04363757953335112</v>
      </c>
      <c r="N14" s="497">
        <v>4870.250999999999</v>
      </c>
      <c r="O14" s="495">
        <v>14.850999999999997</v>
      </c>
      <c r="P14" s="495">
        <f aca="true" t="shared" si="14" ref="P14:P36">O14+N14</f>
        <v>4885.101999999999</v>
      </c>
      <c r="Q14" s="499">
        <f aca="true" t="shared" si="15" ref="Q14:Q36">(L14/P14-1)</f>
        <v>-0.07290431192634217</v>
      </c>
    </row>
    <row r="15" spans="1:17" s="133" customFormat="1" ht="18" customHeight="1">
      <c r="A15" s="493" t="s">
        <v>233</v>
      </c>
      <c r="B15" s="494">
        <v>622.048</v>
      </c>
      <c r="C15" s="495">
        <v>0.4</v>
      </c>
      <c r="D15" s="495">
        <f t="shared" si="8"/>
        <v>622.448</v>
      </c>
      <c r="E15" s="496">
        <f t="shared" si="9"/>
        <v>0.03420648207911453</v>
      </c>
      <c r="F15" s="497">
        <v>315.501</v>
      </c>
      <c r="G15" s="495"/>
      <c r="H15" s="495">
        <f t="shared" si="10"/>
        <v>315.501</v>
      </c>
      <c r="I15" s="498">
        <f t="shared" si="11"/>
        <v>0.9728875661249885</v>
      </c>
      <c r="J15" s="497">
        <v>2815.432</v>
      </c>
      <c r="K15" s="495">
        <v>0.41000000000000003</v>
      </c>
      <c r="L15" s="495">
        <f t="shared" si="12"/>
        <v>2815.8419999999996</v>
      </c>
      <c r="M15" s="498">
        <f t="shared" si="13"/>
        <v>0.02713130842892755</v>
      </c>
      <c r="N15" s="497">
        <v>1869.5810000000004</v>
      </c>
      <c r="O15" s="495">
        <v>18.857</v>
      </c>
      <c r="P15" s="495">
        <f t="shared" si="14"/>
        <v>1888.4380000000003</v>
      </c>
      <c r="Q15" s="499">
        <f t="shared" si="15"/>
        <v>0.49109581569529914</v>
      </c>
    </row>
    <row r="16" spans="1:17" s="133" customFormat="1" ht="18" customHeight="1">
      <c r="A16" s="493" t="s">
        <v>226</v>
      </c>
      <c r="B16" s="494">
        <v>561.58</v>
      </c>
      <c r="C16" s="495">
        <v>0</v>
      </c>
      <c r="D16" s="495">
        <f aca="true" t="shared" si="16" ref="D16:D24">C16+B16</f>
        <v>561.58</v>
      </c>
      <c r="E16" s="496">
        <f aca="true" t="shared" si="17" ref="E16:E24">D16/$D$8</f>
        <v>0.030861495588369054</v>
      </c>
      <c r="F16" s="497">
        <v>394.91</v>
      </c>
      <c r="G16" s="495">
        <v>6.884</v>
      </c>
      <c r="H16" s="495">
        <f aca="true" t="shared" si="18" ref="H16:H24">G16+F16</f>
        <v>401.79400000000004</v>
      </c>
      <c r="I16" s="498">
        <f aca="true" t="shared" si="19" ref="I16:I24">(D16/H16-1)</f>
        <v>0.39768139892581766</v>
      </c>
      <c r="J16" s="497">
        <v>2993.454</v>
      </c>
      <c r="K16" s="495">
        <v>15.702999999999998</v>
      </c>
      <c r="L16" s="495">
        <f aca="true" t="shared" si="20" ref="L16:L24">K16+J16</f>
        <v>3009.157</v>
      </c>
      <c r="M16" s="498">
        <f aca="true" t="shared" si="21" ref="M16:M24">(L16/$L$8)</f>
        <v>0.028993944503301804</v>
      </c>
      <c r="N16" s="497">
        <v>2381.535</v>
      </c>
      <c r="O16" s="495">
        <v>32.24300000000001</v>
      </c>
      <c r="P16" s="495">
        <f aca="true" t="shared" si="22" ref="P16:P24">O16+N16</f>
        <v>2413.778</v>
      </c>
      <c r="Q16" s="499">
        <f aca="true" t="shared" si="23" ref="Q16:Q24">(L16/P16-1)</f>
        <v>0.24665855766354672</v>
      </c>
    </row>
    <row r="17" spans="1:17" s="133" customFormat="1" ht="18" customHeight="1">
      <c r="A17" s="493" t="s">
        <v>229</v>
      </c>
      <c r="B17" s="494">
        <v>546.72</v>
      </c>
      <c r="C17" s="495">
        <v>0.48</v>
      </c>
      <c r="D17" s="495">
        <f t="shared" si="16"/>
        <v>547.2</v>
      </c>
      <c r="E17" s="496">
        <f t="shared" si="17"/>
        <v>0.030071246101990003</v>
      </c>
      <c r="F17" s="497">
        <v>354.23900000000003</v>
      </c>
      <c r="G17" s="495">
        <v>2.023</v>
      </c>
      <c r="H17" s="495">
        <f t="shared" si="18"/>
        <v>356.26200000000006</v>
      </c>
      <c r="I17" s="498">
        <f t="shared" si="19"/>
        <v>0.5359482627953585</v>
      </c>
      <c r="J17" s="497">
        <v>2721.479999999999</v>
      </c>
      <c r="K17" s="495">
        <v>5.343999999999999</v>
      </c>
      <c r="L17" s="495">
        <f t="shared" si="20"/>
        <v>2726.823999999999</v>
      </c>
      <c r="M17" s="498">
        <f t="shared" si="21"/>
        <v>0.026273598794038133</v>
      </c>
      <c r="N17" s="497">
        <v>2154.7599999999998</v>
      </c>
      <c r="O17" s="495">
        <v>7.138999999999999</v>
      </c>
      <c r="P17" s="495">
        <f t="shared" si="22"/>
        <v>2161.899</v>
      </c>
      <c r="Q17" s="499">
        <f t="shared" si="23"/>
        <v>0.2613096171467766</v>
      </c>
    </row>
    <row r="18" spans="1:17" s="133" customFormat="1" ht="18" customHeight="1">
      <c r="A18" s="493" t="s">
        <v>236</v>
      </c>
      <c r="B18" s="494">
        <v>433.261</v>
      </c>
      <c r="C18" s="495">
        <v>0</v>
      </c>
      <c r="D18" s="495">
        <f t="shared" si="16"/>
        <v>433.261</v>
      </c>
      <c r="E18" s="496">
        <f t="shared" si="17"/>
        <v>0.02380975540459483</v>
      </c>
      <c r="F18" s="497">
        <v>191.474</v>
      </c>
      <c r="G18" s="495"/>
      <c r="H18" s="495">
        <f t="shared" si="18"/>
        <v>191.474</v>
      </c>
      <c r="I18" s="498">
        <f t="shared" si="19"/>
        <v>1.2627667463989893</v>
      </c>
      <c r="J18" s="497">
        <v>2171.317</v>
      </c>
      <c r="K18" s="495">
        <v>0.175</v>
      </c>
      <c r="L18" s="495">
        <f t="shared" si="20"/>
        <v>2171.492</v>
      </c>
      <c r="M18" s="498">
        <f t="shared" si="21"/>
        <v>0.020922842688953697</v>
      </c>
      <c r="N18" s="497">
        <v>1273.8619999999999</v>
      </c>
      <c r="O18" s="495">
        <v>2.812</v>
      </c>
      <c r="P18" s="495">
        <f t="shared" si="22"/>
        <v>1276.6739999999998</v>
      </c>
      <c r="Q18" s="499">
        <f t="shared" si="23"/>
        <v>0.7008978016314271</v>
      </c>
    </row>
    <row r="19" spans="1:17" s="133" customFormat="1" ht="18" customHeight="1">
      <c r="A19" s="493" t="s">
        <v>230</v>
      </c>
      <c r="B19" s="494">
        <v>420.36</v>
      </c>
      <c r="C19" s="495">
        <v>1.002</v>
      </c>
      <c r="D19" s="495">
        <f t="shared" si="16"/>
        <v>421.362</v>
      </c>
      <c r="E19" s="496">
        <f t="shared" si="17"/>
        <v>0.02315584868425934</v>
      </c>
      <c r="F19" s="497">
        <v>438.89599999999996</v>
      </c>
      <c r="G19" s="495">
        <v>7.882</v>
      </c>
      <c r="H19" s="495">
        <f t="shared" si="18"/>
        <v>446.77799999999996</v>
      </c>
      <c r="I19" s="498">
        <f t="shared" si="19"/>
        <v>-0.05688731316224149</v>
      </c>
      <c r="J19" s="497">
        <v>2817.1050000000005</v>
      </c>
      <c r="K19" s="495">
        <v>10.375</v>
      </c>
      <c r="L19" s="495">
        <f t="shared" si="20"/>
        <v>2827.4800000000005</v>
      </c>
      <c r="M19" s="498">
        <f t="shared" si="21"/>
        <v>0.027243443331203987</v>
      </c>
      <c r="N19" s="497">
        <v>2727.509</v>
      </c>
      <c r="O19" s="495">
        <v>20.321</v>
      </c>
      <c r="P19" s="495">
        <f t="shared" si="22"/>
        <v>2747.83</v>
      </c>
      <c r="Q19" s="499">
        <f t="shared" si="23"/>
        <v>0.028986509354654633</v>
      </c>
    </row>
    <row r="20" spans="1:17" s="133" customFormat="1" ht="18" customHeight="1">
      <c r="A20" s="493" t="s">
        <v>227</v>
      </c>
      <c r="B20" s="494">
        <v>360.44399999999996</v>
      </c>
      <c r="C20" s="495">
        <v>1.373</v>
      </c>
      <c r="D20" s="495">
        <f t="shared" si="16"/>
        <v>361.81699999999995</v>
      </c>
      <c r="E20" s="496">
        <f t="shared" si="17"/>
        <v>0.019883567344451233</v>
      </c>
      <c r="F20" s="497">
        <v>235.719</v>
      </c>
      <c r="G20" s="495"/>
      <c r="H20" s="495">
        <f t="shared" si="18"/>
        <v>235.719</v>
      </c>
      <c r="I20" s="498">
        <f t="shared" si="19"/>
        <v>0.5349505131109498</v>
      </c>
      <c r="J20" s="497">
        <v>1921.0130000000004</v>
      </c>
      <c r="K20" s="495">
        <v>4.889</v>
      </c>
      <c r="L20" s="495">
        <f t="shared" si="20"/>
        <v>1925.9020000000003</v>
      </c>
      <c r="M20" s="498">
        <f t="shared" si="21"/>
        <v>0.018556524537203595</v>
      </c>
      <c r="N20" s="497">
        <v>1758.894</v>
      </c>
      <c r="O20" s="495">
        <v>4.391</v>
      </c>
      <c r="P20" s="495">
        <f t="shared" si="22"/>
        <v>1763.285</v>
      </c>
      <c r="Q20" s="499">
        <f t="shared" si="23"/>
        <v>0.0922238889345739</v>
      </c>
    </row>
    <row r="21" spans="1:17" s="133" customFormat="1" ht="18" customHeight="1">
      <c r="A21" s="493" t="s">
        <v>234</v>
      </c>
      <c r="B21" s="494">
        <v>221.64</v>
      </c>
      <c r="C21" s="495">
        <v>41.236</v>
      </c>
      <c r="D21" s="495">
        <f t="shared" si="16"/>
        <v>262.876</v>
      </c>
      <c r="E21" s="496">
        <f t="shared" si="17"/>
        <v>0.014446288176730122</v>
      </c>
      <c r="F21" s="497">
        <v>150.181</v>
      </c>
      <c r="G21" s="495">
        <v>38.878</v>
      </c>
      <c r="H21" s="495">
        <f t="shared" si="18"/>
        <v>189.05900000000003</v>
      </c>
      <c r="I21" s="498">
        <f t="shared" si="19"/>
        <v>0.3904442528522838</v>
      </c>
      <c r="J21" s="497">
        <v>1017.4409999999999</v>
      </c>
      <c r="K21" s="495">
        <v>276.80300000000005</v>
      </c>
      <c r="L21" s="495">
        <f t="shared" si="20"/>
        <v>1294.244</v>
      </c>
      <c r="M21" s="498">
        <f t="shared" si="21"/>
        <v>0.012470349240578453</v>
      </c>
      <c r="N21" s="497">
        <v>795.423</v>
      </c>
      <c r="O21" s="495">
        <v>224.917</v>
      </c>
      <c r="P21" s="495">
        <f t="shared" si="22"/>
        <v>1020.34</v>
      </c>
      <c r="Q21" s="499">
        <f t="shared" si="23"/>
        <v>0.26844385204931687</v>
      </c>
    </row>
    <row r="22" spans="1:17" s="133" customFormat="1" ht="18" customHeight="1">
      <c r="A22" s="493" t="s">
        <v>244</v>
      </c>
      <c r="B22" s="494">
        <v>185.41599999999997</v>
      </c>
      <c r="C22" s="495">
        <v>0</v>
      </c>
      <c r="D22" s="495">
        <f t="shared" si="16"/>
        <v>185.41599999999997</v>
      </c>
      <c r="E22" s="496">
        <f t="shared" si="17"/>
        <v>0.010189492264705002</v>
      </c>
      <c r="F22" s="497">
        <v>191.255</v>
      </c>
      <c r="G22" s="495"/>
      <c r="H22" s="495">
        <f t="shared" si="18"/>
        <v>191.255</v>
      </c>
      <c r="I22" s="498">
        <f t="shared" si="19"/>
        <v>-0.030529920786384834</v>
      </c>
      <c r="J22" s="497">
        <v>1255.5700000000002</v>
      </c>
      <c r="K22" s="495">
        <v>0.2</v>
      </c>
      <c r="L22" s="495">
        <f t="shared" si="20"/>
        <v>1255.7700000000002</v>
      </c>
      <c r="M22" s="498">
        <f t="shared" si="21"/>
        <v>0.012099643085725108</v>
      </c>
      <c r="N22" s="497">
        <v>1188.3729999999998</v>
      </c>
      <c r="O22" s="495">
        <v>6.365</v>
      </c>
      <c r="P22" s="495">
        <f t="shared" si="22"/>
        <v>1194.7379999999998</v>
      </c>
      <c r="Q22" s="499">
        <f t="shared" si="23"/>
        <v>0.05108400335471064</v>
      </c>
    </row>
    <row r="23" spans="1:17" s="133" customFormat="1" ht="18" customHeight="1">
      <c r="A23" s="493" t="s">
        <v>243</v>
      </c>
      <c r="B23" s="494">
        <v>184.05599999999998</v>
      </c>
      <c r="C23" s="495">
        <v>0</v>
      </c>
      <c r="D23" s="495">
        <f t="shared" si="16"/>
        <v>184.05599999999998</v>
      </c>
      <c r="E23" s="496">
        <f t="shared" si="17"/>
        <v>0.010114753787550933</v>
      </c>
      <c r="F23" s="497">
        <v>223.888</v>
      </c>
      <c r="G23" s="495"/>
      <c r="H23" s="495">
        <f t="shared" si="18"/>
        <v>223.888</v>
      </c>
      <c r="I23" s="498">
        <f t="shared" si="19"/>
        <v>-0.17791038376331036</v>
      </c>
      <c r="J23" s="497">
        <v>985.4800000000001</v>
      </c>
      <c r="K23" s="495">
        <v>0.36</v>
      </c>
      <c r="L23" s="495">
        <f t="shared" si="20"/>
        <v>985.8400000000001</v>
      </c>
      <c r="M23" s="498">
        <f t="shared" si="21"/>
        <v>0.009498803235967765</v>
      </c>
      <c r="N23" s="497">
        <v>860.977</v>
      </c>
      <c r="O23" s="495">
        <v>0.16000000000000003</v>
      </c>
      <c r="P23" s="495">
        <f t="shared" si="22"/>
        <v>861.137</v>
      </c>
      <c r="Q23" s="499">
        <f t="shared" si="23"/>
        <v>0.14481203339306092</v>
      </c>
    </row>
    <row r="24" spans="1:17" s="133" customFormat="1" ht="18" customHeight="1">
      <c r="A24" s="493" t="s">
        <v>232</v>
      </c>
      <c r="B24" s="494">
        <v>174.29500000000002</v>
      </c>
      <c r="C24" s="495">
        <v>0</v>
      </c>
      <c r="D24" s="495">
        <f t="shared" si="16"/>
        <v>174.29500000000002</v>
      </c>
      <c r="E24" s="496">
        <f t="shared" si="17"/>
        <v>0.009578340349682652</v>
      </c>
      <c r="F24" s="497">
        <v>167.39100000000002</v>
      </c>
      <c r="G24" s="495"/>
      <c r="H24" s="495">
        <f t="shared" si="18"/>
        <v>167.39100000000002</v>
      </c>
      <c r="I24" s="498">
        <f t="shared" si="19"/>
        <v>0.04124475031513031</v>
      </c>
      <c r="J24" s="497">
        <v>1185.8059999999998</v>
      </c>
      <c r="K24" s="495">
        <v>16.701999999999998</v>
      </c>
      <c r="L24" s="495">
        <f t="shared" si="20"/>
        <v>1202.5079999999998</v>
      </c>
      <c r="M24" s="498">
        <f t="shared" si="21"/>
        <v>0.011586451028236957</v>
      </c>
      <c r="N24" s="497">
        <v>1048.263</v>
      </c>
      <c r="O24" s="495">
        <v>10.824000000000002</v>
      </c>
      <c r="P24" s="495">
        <f t="shared" si="22"/>
        <v>1059.087</v>
      </c>
      <c r="Q24" s="499">
        <f t="shared" si="23"/>
        <v>0.13541946978860087</v>
      </c>
    </row>
    <row r="25" spans="1:17" s="133" customFormat="1" ht="18" customHeight="1">
      <c r="A25" s="493" t="s">
        <v>239</v>
      </c>
      <c r="B25" s="494">
        <v>148.589</v>
      </c>
      <c r="C25" s="495">
        <v>1.135</v>
      </c>
      <c r="D25" s="495">
        <f>C25+B25</f>
        <v>149.724</v>
      </c>
      <c r="E25" s="496">
        <f>D25/$D$8</f>
        <v>0.008228046877511606</v>
      </c>
      <c r="F25" s="497">
        <v>114.38300000000001</v>
      </c>
      <c r="G25" s="495">
        <v>3.068</v>
      </c>
      <c r="H25" s="495">
        <f>G25+F25</f>
        <v>117.45100000000001</v>
      </c>
      <c r="I25" s="498">
        <f>(D25/H25-1)</f>
        <v>0.27477841823398674</v>
      </c>
      <c r="J25" s="497">
        <v>963.9869999999999</v>
      </c>
      <c r="K25" s="495">
        <v>15.635</v>
      </c>
      <c r="L25" s="495">
        <f>K25+J25</f>
        <v>979.6219999999998</v>
      </c>
      <c r="M25" s="498">
        <f>(L25/$L$8)</f>
        <v>0.009438891324784156</v>
      </c>
      <c r="N25" s="497">
        <v>732.642</v>
      </c>
      <c r="O25" s="495">
        <v>30.815</v>
      </c>
      <c r="P25" s="495">
        <f>O25+N25</f>
        <v>763.4570000000001</v>
      </c>
      <c r="Q25" s="499">
        <f>(L25/P25-1)</f>
        <v>0.2831397184124316</v>
      </c>
    </row>
    <row r="26" spans="1:17" s="133" customFormat="1" ht="18" customHeight="1">
      <c r="A26" s="493" t="s">
        <v>237</v>
      </c>
      <c r="B26" s="494">
        <v>105.299</v>
      </c>
      <c r="C26" s="495">
        <v>35.422</v>
      </c>
      <c r="D26" s="495">
        <f>C26+B26</f>
        <v>140.721</v>
      </c>
      <c r="E26" s="496">
        <f>D26/$D$8</f>
        <v>0.007733289149704194</v>
      </c>
      <c r="F26" s="497">
        <v>61.986</v>
      </c>
      <c r="G26" s="495">
        <v>15.676</v>
      </c>
      <c r="H26" s="495">
        <f>G26+F26</f>
        <v>77.66199999999999</v>
      </c>
      <c r="I26" s="498">
        <f>(D26/H26-1)</f>
        <v>0.8119672426669415</v>
      </c>
      <c r="J26" s="497">
        <v>571.024</v>
      </c>
      <c r="K26" s="495">
        <v>225.31999999999996</v>
      </c>
      <c r="L26" s="495">
        <f>K26+J26</f>
        <v>796.3439999999999</v>
      </c>
      <c r="M26" s="498">
        <f>(L26/$L$8)</f>
        <v>0.007672964136313715</v>
      </c>
      <c r="N26" s="497">
        <v>413.391</v>
      </c>
      <c r="O26" s="495">
        <v>135.31</v>
      </c>
      <c r="P26" s="495">
        <f>O26+N26</f>
        <v>548.701</v>
      </c>
      <c r="Q26" s="499">
        <f>(L26/P26-1)</f>
        <v>0.4513259498342448</v>
      </c>
    </row>
    <row r="27" spans="1:17" s="133" customFormat="1" ht="18" customHeight="1">
      <c r="A27" s="493" t="s">
        <v>238</v>
      </c>
      <c r="B27" s="494">
        <v>119.683</v>
      </c>
      <c r="C27" s="495">
        <v>0</v>
      </c>
      <c r="D27" s="495">
        <f t="shared" si="8"/>
        <v>119.683</v>
      </c>
      <c r="E27" s="496">
        <f t="shared" si="9"/>
        <v>0.006577150853845888</v>
      </c>
      <c r="F27" s="497">
        <v>145.865</v>
      </c>
      <c r="G27" s="495"/>
      <c r="H27" s="495">
        <f t="shared" si="10"/>
        <v>145.865</v>
      </c>
      <c r="I27" s="498">
        <f t="shared" si="11"/>
        <v>-0.17949473828540086</v>
      </c>
      <c r="J27" s="497">
        <v>840.657</v>
      </c>
      <c r="K27" s="495">
        <v>0.9830000000000001</v>
      </c>
      <c r="L27" s="495">
        <f t="shared" si="12"/>
        <v>841.64</v>
      </c>
      <c r="M27" s="498">
        <f t="shared" si="13"/>
        <v>0.00810940188622891</v>
      </c>
      <c r="N27" s="497">
        <v>753.876</v>
      </c>
      <c r="O27" s="495">
        <v>0.887</v>
      </c>
      <c r="P27" s="495">
        <f t="shared" si="14"/>
        <v>754.7629999999999</v>
      </c>
      <c r="Q27" s="499">
        <f t="shared" si="15"/>
        <v>0.11510500647223054</v>
      </c>
    </row>
    <row r="28" spans="1:17" s="133" customFormat="1" ht="18" customHeight="1">
      <c r="A28" s="493" t="s">
        <v>231</v>
      </c>
      <c r="B28" s="494">
        <v>114.81700000000001</v>
      </c>
      <c r="C28" s="495">
        <v>0</v>
      </c>
      <c r="D28" s="495">
        <f t="shared" si="8"/>
        <v>114.81700000000001</v>
      </c>
      <c r="E28" s="496">
        <f t="shared" si="9"/>
        <v>0.006309740978969638</v>
      </c>
      <c r="F28" s="497">
        <v>64.142</v>
      </c>
      <c r="G28" s="495"/>
      <c r="H28" s="495">
        <f t="shared" si="10"/>
        <v>64.142</v>
      </c>
      <c r="I28" s="498">
        <f t="shared" si="11"/>
        <v>0.7900439649527613</v>
      </c>
      <c r="J28" s="497">
        <v>480.212</v>
      </c>
      <c r="K28" s="495"/>
      <c r="L28" s="495">
        <f t="shared" si="12"/>
        <v>480.212</v>
      </c>
      <c r="M28" s="498">
        <f t="shared" si="13"/>
        <v>0.004626957010823817</v>
      </c>
      <c r="N28" s="497">
        <v>395.00299999999993</v>
      </c>
      <c r="O28" s="495">
        <v>0.008</v>
      </c>
      <c r="P28" s="495">
        <f t="shared" si="14"/>
        <v>395.0109999999999</v>
      </c>
      <c r="Q28" s="499">
        <f t="shared" si="15"/>
        <v>0.21569272754429658</v>
      </c>
    </row>
    <row r="29" spans="1:17" s="133" customFormat="1" ht="18" customHeight="1">
      <c r="A29" s="493" t="s">
        <v>264</v>
      </c>
      <c r="B29" s="494">
        <v>70.636</v>
      </c>
      <c r="C29" s="495">
        <v>2.105</v>
      </c>
      <c r="D29" s="495">
        <f t="shared" si="8"/>
        <v>72.741</v>
      </c>
      <c r="E29" s="496">
        <f t="shared" si="9"/>
        <v>0.003997464387253024</v>
      </c>
      <c r="F29" s="497">
        <v>86.17599999999999</v>
      </c>
      <c r="G29" s="495">
        <v>0.8</v>
      </c>
      <c r="H29" s="495">
        <f t="shared" si="10"/>
        <v>86.97599999999998</v>
      </c>
      <c r="I29" s="498">
        <f t="shared" si="11"/>
        <v>-0.16366583885209696</v>
      </c>
      <c r="J29" s="497">
        <v>377.852</v>
      </c>
      <c r="K29" s="495">
        <v>16.349</v>
      </c>
      <c r="L29" s="495">
        <f t="shared" si="12"/>
        <v>394.20099999999996</v>
      </c>
      <c r="M29" s="498">
        <f t="shared" si="13"/>
        <v>0.003798220537228889</v>
      </c>
      <c r="N29" s="497">
        <v>795.947</v>
      </c>
      <c r="O29" s="495">
        <v>11.5</v>
      </c>
      <c r="P29" s="495">
        <f t="shared" si="14"/>
        <v>807.447</v>
      </c>
      <c r="Q29" s="499">
        <f t="shared" si="15"/>
        <v>-0.5117933437117235</v>
      </c>
    </row>
    <row r="30" spans="1:17" s="133" customFormat="1" ht="18" customHeight="1">
      <c r="A30" s="493" t="s">
        <v>235</v>
      </c>
      <c r="B30" s="494">
        <v>65.376</v>
      </c>
      <c r="C30" s="495">
        <v>0</v>
      </c>
      <c r="D30" s="495">
        <f t="shared" si="8"/>
        <v>65.376</v>
      </c>
      <c r="E30" s="496">
        <f t="shared" si="9"/>
        <v>0.003592722560606174</v>
      </c>
      <c r="F30" s="497">
        <v>62.217</v>
      </c>
      <c r="G30" s="495"/>
      <c r="H30" s="495">
        <f t="shared" si="10"/>
        <v>62.217</v>
      </c>
      <c r="I30" s="498">
        <f t="shared" si="11"/>
        <v>0.050773904238391454</v>
      </c>
      <c r="J30" s="497">
        <v>323.11199999999997</v>
      </c>
      <c r="K30" s="495"/>
      <c r="L30" s="495">
        <f t="shared" si="12"/>
        <v>323.11199999999997</v>
      </c>
      <c r="M30" s="498">
        <f t="shared" si="13"/>
        <v>0.0031132610881887688</v>
      </c>
      <c r="N30" s="497">
        <v>286.923</v>
      </c>
      <c r="O30" s="495"/>
      <c r="P30" s="495">
        <f t="shared" si="14"/>
        <v>286.923</v>
      </c>
      <c r="Q30" s="499">
        <f t="shared" si="15"/>
        <v>0.12612791585198813</v>
      </c>
    </row>
    <row r="31" spans="1:17" s="133" customFormat="1" ht="18" customHeight="1">
      <c r="A31" s="493" t="s">
        <v>250</v>
      </c>
      <c r="B31" s="494">
        <v>65.223</v>
      </c>
      <c r="C31" s="495">
        <v>0</v>
      </c>
      <c r="D31" s="495">
        <f t="shared" si="8"/>
        <v>65.223</v>
      </c>
      <c r="E31" s="496">
        <f t="shared" si="9"/>
        <v>0.003584314481926341</v>
      </c>
      <c r="F31" s="497">
        <v>63.022000000000006</v>
      </c>
      <c r="G31" s="495">
        <v>1.718</v>
      </c>
      <c r="H31" s="495">
        <f t="shared" si="10"/>
        <v>64.74000000000001</v>
      </c>
      <c r="I31" s="498">
        <f t="shared" si="11"/>
        <v>0.007460611677478912</v>
      </c>
      <c r="J31" s="497">
        <v>555.4359999999999</v>
      </c>
      <c r="K31" s="495">
        <v>4.095000000000001</v>
      </c>
      <c r="L31" s="495">
        <f t="shared" si="12"/>
        <v>559.531</v>
      </c>
      <c r="M31" s="498">
        <f t="shared" si="13"/>
        <v>0.005391214470324067</v>
      </c>
      <c r="N31" s="497">
        <v>388.06199999999995</v>
      </c>
      <c r="O31" s="495">
        <v>9.981</v>
      </c>
      <c r="P31" s="495">
        <f t="shared" si="14"/>
        <v>398.04299999999995</v>
      </c>
      <c r="Q31" s="499">
        <f t="shared" si="15"/>
        <v>0.40570491127842967</v>
      </c>
    </row>
    <row r="32" spans="1:17" s="133" customFormat="1" ht="18" customHeight="1">
      <c r="A32" s="493" t="s">
        <v>252</v>
      </c>
      <c r="B32" s="494">
        <v>56.595</v>
      </c>
      <c r="C32" s="495">
        <v>0.115</v>
      </c>
      <c r="D32" s="495">
        <f t="shared" si="8"/>
        <v>56.71</v>
      </c>
      <c r="E32" s="496">
        <f t="shared" si="9"/>
        <v>0.003116484587799439</v>
      </c>
      <c r="F32" s="497">
        <v>39.044</v>
      </c>
      <c r="G32" s="495">
        <v>6.067</v>
      </c>
      <c r="H32" s="495">
        <f t="shared" si="10"/>
        <v>45.111</v>
      </c>
      <c r="I32" s="498">
        <f t="shared" si="11"/>
        <v>0.25712132295892354</v>
      </c>
      <c r="J32" s="497">
        <v>235.22299999999998</v>
      </c>
      <c r="K32" s="495">
        <v>10.072000000000001</v>
      </c>
      <c r="L32" s="495">
        <f t="shared" si="12"/>
        <v>245.295</v>
      </c>
      <c r="M32" s="498">
        <f t="shared" si="13"/>
        <v>0.0023634757564784475</v>
      </c>
      <c r="N32" s="497">
        <v>208.77699999999996</v>
      </c>
      <c r="O32" s="495">
        <v>56.57500000000002</v>
      </c>
      <c r="P32" s="495">
        <f t="shared" si="14"/>
        <v>265.352</v>
      </c>
      <c r="Q32" s="499">
        <f t="shared" si="15"/>
        <v>-0.07558639090717234</v>
      </c>
    </row>
    <row r="33" spans="1:17" s="133" customFormat="1" ht="18" customHeight="1">
      <c r="A33" s="493" t="s">
        <v>253</v>
      </c>
      <c r="B33" s="494">
        <v>44.31</v>
      </c>
      <c r="C33" s="495">
        <v>0</v>
      </c>
      <c r="D33" s="495">
        <f t="shared" si="8"/>
        <v>44.31</v>
      </c>
      <c r="E33" s="496">
        <f t="shared" si="9"/>
        <v>0.002435045531394695</v>
      </c>
      <c r="F33" s="497">
        <v>20.506999999999998</v>
      </c>
      <c r="G33" s="495"/>
      <c r="H33" s="495">
        <f t="shared" si="10"/>
        <v>20.506999999999998</v>
      </c>
      <c r="I33" s="498">
        <f t="shared" si="11"/>
        <v>1.1607256058906716</v>
      </c>
      <c r="J33" s="497">
        <v>304.674</v>
      </c>
      <c r="K33" s="495"/>
      <c r="L33" s="495">
        <f t="shared" si="12"/>
        <v>304.674</v>
      </c>
      <c r="M33" s="498">
        <f t="shared" si="13"/>
        <v>0.0029356065660910923</v>
      </c>
      <c r="N33" s="497">
        <v>206.144</v>
      </c>
      <c r="O33" s="495">
        <v>0.3</v>
      </c>
      <c r="P33" s="495">
        <f t="shared" si="14"/>
        <v>206.44400000000002</v>
      </c>
      <c r="Q33" s="499">
        <f t="shared" si="15"/>
        <v>0.4758191083296195</v>
      </c>
    </row>
    <row r="34" spans="1:17" s="133" customFormat="1" ht="18" customHeight="1">
      <c r="A34" s="493" t="s">
        <v>245</v>
      </c>
      <c r="B34" s="494">
        <v>41.195</v>
      </c>
      <c r="C34" s="495">
        <v>0.396</v>
      </c>
      <c r="D34" s="495">
        <f t="shared" si="8"/>
        <v>41.591</v>
      </c>
      <c r="E34" s="496">
        <f t="shared" si="9"/>
        <v>0.0022856235318491707</v>
      </c>
      <c r="F34" s="497">
        <v>32.791</v>
      </c>
      <c r="G34" s="495">
        <v>2.464</v>
      </c>
      <c r="H34" s="495">
        <f t="shared" si="10"/>
        <v>35.254999999999995</v>
      </c>
      <c r="I34" s="498">
        <f t="shared" si="11"/>
        <v>0.17971918876755089</v>
      </c>
      <c r="J34" s="497">
        <v>179.633</v>
      </c>
      <c r="K34" s="495">
        <v>7.402</v>
      </c>
      <c r="L34" s="495">
        <f t="shared" si="12"/>
        <v>187.035</v>
      </c>
      <c r="M34" s="498">
        <f t="shared" si="13"/>
        <v>0.0018021267784216817</v>
      </c>
      <c r="N34" s="497">
        <v>236.429</v>
      </c>
      <c r="O34" s="495">
        <v>15.536000000000001</v>
      </c>
      <c r="P34" s="495">
        <f t="shared" si="14"/>
        <v>251.965</v>
      </c>
      <c r="Q34" s="499">
        <f t="shared" si="15"/>
        <v>-0.2576945210644336</v>
      </c>
    </row>
    <row r="35" spans="1:17" s="133" customFormat="1" ht="18" customHeight="1">
      <c r="A35" s="493" t="s">
        <v>260</v>
      </c>
      <c r="B35" s="494">
        <v>33.111999999999995</v>
      </c>
      <c r="C35" s="495">
        <v>5.433</v>
      </c>
      <c r="D35" s="495">
        <f t="shared" si="8"/>
        <v>38.544999999999995</v>
      </c>
      <c r="E35" s="496">
        <f t="shared" si="9"/>
        <v>0.002118231324929102</v>
      </c>
      <c r="F35" s="497">
        <v>28</v>
      </c>
      <c r="G35" s="495">
        <v>0.42</v>
      </c>
      <c r="H35" s="495">
        <f t="shared" si="10"/>
        <v>28.42</v>
      </c>
      <c r="I35" s="498">
        <f t="shared" si="11"/>
        <v>0.3562631949331454</v>
      </c>
      <c r="J35" s="497">
        <v>191.46599999999998</v>
      </c>
      <c r="K35" s="495">
        <v>10.16</v>
      </c>
      <c r="L35" s="495">
        <f t="shared" si="12"/>
        <v>201.62599999999998</v>
      </c>
      <c r="M35" s="498">
        <f t="shared" si="13"/>
        <v>0.001942714539129307</v>
      </c>
      <c r="N35" s="497">
        <v>184.75999999999996</v>
      </c>
      <c r="O35" s="495">
        <v>5.258999999999999</v>
      </c>
      <c r="P35" s="495">
        <f t="shared" si="14"/>
        <v>190.01899999999995</v>
      </c>
      <c r="Q35" s="499">
        <f t="shared" si="15"/>
        <v>0.06108336534767589</v>
      </c>
    </row>
    <row r="36" spans="1:17" s="133" customFormat="1" ht="18" customHeight="1">
      <c r="A36" s="493" t="s">
        <v>262</v>
      </c>
      <c r="B36" s="494">
        <v>10.643</v>
      </c>
      <c r="C36" s="495">
        <v>27.853</v>
      </c>
      <c r="D36" s="495">
        <f t="shared" si="8"/>
        <v>38.496</v>
      </c>
      <c r="E36" s="496">
        <f t="shared" si="9"/>
        <v>0.002115538541561051</v>
      </c>
      <c r="F36" s="497">
        <v>4.172000000000001</v>
      </c>
      <c r="G36" s="495"/>
      <c r="H36" s="495">
        <f t="shared" si="10"/>
        <v>4.172000000000001</v>
      </c>
      <c r="I36" s="498">
        <f t="shared" si="11"/>
        <v>8.227229146692233</v>
      </c>
      <c r="J36" s="497">
        <v>65.22999999999999</v>
      </c>
      <c r="K36" s="495">
        <v>177.09400000000002</v>
      </c>
      <c r="L36" s="495">
        <f t="shared" si="12"/>
        <v>242.324</v>
      </c>
      <c r="M36" s="498">
        <f t="shared" si="13"/>
        <v>0.002334849463759487</v>
      </c>
      <c r="N36" s="497">
        <v>132.811</v>
      </c>
      <c r="O36" s="495">
        <v>125.41999999999999</v>
      </c>
      <c r="P36" s="495">
        <f t="shared" si="14"/>
        <v>258.231</v>
      </c>
      <c r="Q36" s="499">
        <f t="shared" si="15"/>
        <v>-0.061599885373948116</v>
      </c>
    </row>
    <row r="37" spans="1:17" s="133" customFormat="1" ht="18" customHeight="1">
      <c r="A37" s="493" t="s">
        <v>242</v>
      </c>
      <c r="B37" s="494">
        <v>35.568</v>
      </c>
      <c r="C37" s="495">
        <v>0</v>
      </c>
      <c r="D37" s="495">
        <f aca="true" t="shared" si="24" ref="D37:D45">C37+B37</f>
        <v>35.568</v>
      </c>
      <c r="E37" s="496">
        <f aca="true" t="shared" si="25" ref="E37:E45">D37/$D$8</f>
        <v>0.00195463099662935</v>
      </c>
      <c r="F37" s="497">
        <v>9.004</v>
      </c>
      <c r="G37" s="495"/>
      <c r="H37" s="495">
        <f aca="true" t="shared" si="26" ref="H37:H45">G37+F37</f>
        <v>9.004</v>
      </c>
      <c r="I37" s="498">
        <f aca="true" t="shared" si="27" ref="I37:I45">(D37/H37-1)</f>
        <v>2.950244335850733</v>
      </c>
      <c r="J37" s="497">
        <v>105.30300000000001</v>
      </c>
      <c r="K37" s="495">
        <v>0.02</v>
      </c>
      <c r="L37" s="495">
        <f aca="true" t="shared" si="28" ref="L37:L45">K37+J37</f>
        <v>105.32300000000001</v>
      </c>
      <c r="M37" s="498">
        <f aca="true" t="shared" si="29" ref="M37:M45">(L37/$L$8)</f>
        <v>0.0010148121938872768</v>
      </c>
      <c r="N37" s="497">
        <v>53.82099999999999</v>
      </c>
      <c r="O37" s="495"/>
      <c r="P37" s="495">
        <f aca="true" t="shared" si="30" ref="P37:P45">O37+N37</f>
        <v>53.82099999999999</v>
      </c>
      <c r="Q37" s="499">
        <f aca="true" t="shared" si="31" ref="Q37:Q45">(L37/P37-1)</f>
        <v>0.9569127292320847</v>
      </c>
    </row>
    <row r="38" spans="1:17" s="133" customFormat="1" ht="18" customHeight="1">
      <c r="A38" s="493" t="s">
        <v>240</v>
      </c>
      <c r="B38" s="494">
        <v>34.864999999999995</v>
      </c>
      <c r="C38" s="495">
        <v>0</v>
      </c>
      <c r="D38" s="495">
        <f t="shared" si="24"/>
        <v>34.864999999999995</v>
      </c>
      <c r="E38" s="496">
        <f t="shared" si="25"/>
        <v>0.00191599779851221</v>
      </c>
      <c r="F38" s="497">
        <v>64.268</v>
      </c>
      <c r="G38" s="495">
        <v>7.123</v>
      </c>
      <c r="H38" s="495">
        <f t="shared" si="26"/>
        <v>71.391</v>
      </c>
      <c r="I38" s="498">
        <f t="shared" si="27"/>
        <v>-0.5116331190206049</v>
      </c>
      <c r="J38" s="497">
        <v>220.98900000000003</v>
      </c>
      <c r="K38" s="495">
        <v>11.104</v>
      </c>
      <c r="L38" s="495">
        <f t="shared" si="28"/>
        <v>232.09300000000002</v>
      </c>
      <c r="M38" s="498">
        <f t="shared" si="29"/>
        <v>0.0022362713416431332</v>
      </c>
      <c r="N38" s="497">
        <v>347.136</v>
      </c>
      <c r="O38" s="495">
        <v>24.723000000000003</v>
      </c>
      <c r="P38" s="495">
        <f t="shared" si="30"/>
        <v>371.85900000000004</v>
      </c>
      <c r="Q38" s="499">
        <f t="shared" si="31"/>
        <v>-0.3758575158863978</v>
      </c>
    </row>
    <row r="39" spans="1:17" s="133" customFormat="1" ht="18" customHeight="1">
      <c r="A39" s="493" t="s">
        <v>263</v>
      </c>
      <c r="B39" s="494">
        <v>3.232</v>
      </c>
      <c r="C39" s="495">
        <v>21.751</v>
      </c>
      <c r="D39" s="495">
        <f t="shared" si="24"/>
        <v>24.983</v>
      </c>
      <c r="E39" s="496">
        <f t="shared" si="25"/>
        <v>0.0013729348343677196</v>
      </c>
      <c r="F39" s="497">
        <v>2.392</v>
      </c>
      <c r="G39" s="495">
        <v>13.891</v>
      </c>
      <c r="H39" s="495">
        <f t="shared" si="26"/>
        <v>16.283</v>
      </c>
      <c r="I39" s="498">
        <f t="shared" si="27"/>
        <v>0.5342995762451637</v>
      </c>
      <c r="J39" s="497">
        <v>23.051</v>
      </c>
      <c r="K39" s="495">
        <v>104.32499999999999</v>
      </c>
      <c r="L39" s="495">
        <f t="shared" si="28"/>
        <v>127.37599999999999</v>
      </c>
      <c r="M39" s="498">
        <f t="shared" si="29"/>
        <v>0.0012272981021105146</v>
      </c>
      <c r="N39" s="497">
        <v>13.033</v>
      </c>
      <c r="O39" s="495">
        <v>153.20399999999998</v>
      </c>
      <c r="P39" s="495">
        <f t="shared" si="30"/>
        <v>166.23699999999997</v>
      </c>
      <c r="Q39" s="499">
        <f t="shared" si="31"/>
        <v>-0.23376865559412152</v>
      </c>
    </row>
    <row r="40" spans="1:17" s="133" customFormat="1" ht="18" customHeight="1">
      <c r="A40" s="493" t="s">
        <v>258</v>
      </c>
      <c r="B40" s="494">
        <v>22.368000000000002</v>
      </c>
      <c r="C40" s="495">
        <v>0.455</v>
      </c>
      <c r="D40" s="495">
        <f t="shared" si="24"/>
        <v>22.823</v>
      </c>
      <c r="E40" s="496">
        <f t="shared" si="25"/>
        <v>0.0012542325471230223</v>
      </c>
      <c r="F40" s="497">
        <v>27.537</v>
      </c>
      <c r="G40" s="495"/>
      <c r="H40" s="495">
        <f t="shared" si="26"/>
        <v>27.537</v>
      </c>
      <c r="I40" s="498">
        <f t="shared" si="27"/>
        <v>-0.17118785633874423</v>
      </c>
      <c r="J40" s="497">
        <v>116.18699999999998</v>
      </c>
      <c r="K40" s="495">
        <v>3.378</v>
      </c>
      <c r="L40" s="495">
        <f t="shared" si="28"/>
        <v>119.56499999999998</v>
      </c>
      <c r="M40" s="498">
        <f t="shared" si="29"/>
        <v>0.0011520372564599586</v>
      </c>
      <c r="N40" s="497">
        <v>151.403</v>
      </c>
      <c r="O40" s="495">
        <v>0.633</v>
      </c>
      <c r="P40" s="495">
        <f t="shared" si="30"/>
        <v>152.036</v>
      </c>
      <c r="Q40" s="499">
        <f t="shared" si="31"/>
        <v>-0.21357441658554566</v>
      </c>
    </row>
    <row r="41" spans="1:17" s="133" customFormat="1" ht="18" customHeight="1">
      <c r="A41" s="493" t="s">
        <v>241</v>
      </c>
      <c r="B41" s="494">
        <v>7.4910000000000005</v>
      </c>
      <c r="C41" s="495">
        <v>5.2010000000000005</v>
      </c>
      <c r="D41" s="495">
        <f t="shared" si="24"/>
        <v>12.692</v>
      </c>
      <c r="E41" s="496">
        <f t="shared" si="25"/>
        <v>0.0006974858470878237</v>
      </c>
      <c r="F41" s="497">
        <v>5.0169999999999995</v>
      </c>
      <c r="G41" s="495">
        <v>3.1390000000000002</v>
      </c>
      <c r="H41" s="495">
        <f t="shared" si="26"/>
        <v>8.155999999999999</v>
      </c>
      <c r="I41" s="498">
        <f t="shared" si="27"/>
        <v>0.5561549779303583</v>
      </c>
      <c r="J41" s="497">
        <v>64.66099999999999</v>
      </c>
      <c r="K41" s="495">
        <v>38.15399999999999</v>
      </c>
      <c r="L41" s="495">
        <f t="shared" si="28"/>
        <v>102.81499999999997</v>
      </c>
      <c r="M41" s="498">
        <f t="shared" si="29"/>
        <v>0.000990647016459086</v>
      </c>
      <c r="N41" s="497">
        <v>167.12299999999996</v>
      </c>
      <c r="O41" s="495">
        <v>20.78400000000001</v>
      </c>
      <c r="P41" s="495">
        <f t="shared" si="30"/>
        <v>187.90699999999998</v>
      </c>
      <c r="Q41" s="499">
        <f t="shared" si="31"/>
        <v>-0.45284103306422874</v>
      </c>
    </row>
    <row r="42" spans="1:17" s="133" customFormat="1" ht="18" customHeight="1">
      <c r="A42" s="493" t="s">
        <v>270</v>
      </c>
      <c r="B42" s="494">
        <v>0</v>
      </c>
      <c r="C42" s="495">
        <v>11.629</v>
      </c>
      <c r="D42" s="495">
        <f t="shared" si="24"/>
        <v>11.629</v>
      </c>
      <c r="E42" s="496">
        <f t="shared" si="25"/>
        <v>0.0006390689344299008</v>
      </c>
      <c r="F42" s="497"/>
      <c r="G42" s="495">
        <v>7.311</v>
      </c>
      <c r="H42" s="495">
        <f t="shared" si="26"/>
        <v>7.311</v>
      </c>
      <c r="I42" s="498">
        <f t="shared" si="27"/>
        <v>0.5906168786759676</v>
      </c>
      <c r="J42" s="497"/>
      <c r="K42" s="495">
        <v>77.36500000000001</v>
      </c>
      <c r="L42" s="495">
        <f t="shared" si="28"/>
        <v>77.36500000000001</v>
      </c>
      <c r="M42" s="498">
        <f t="shared" si="29"/>
        <v>0.0007454302040398504</v>
      </c>
      <c r="N42" s="497">
        <v>0.157</v>
      </c>
      <c r="O42" s="495">
        <v>7.311</v>
      </c>
      <c r="P42" s="495">
        <f t="shared" si="30"/>
        <v>7.468</v>
      </c>
      <c r="Q42" s="499">
        <f t="shared" si="31"/>
        <v>9.35953401178361</v>
      </c>
    </row>
    <row r="43" spans="1:17" s="133" customFormat="1" ht="18" customHeight="1">
      <c r="A43" s="493" t="s">
        <v>246</v>
      </c>
      <c r="B43" s="494">
        <v>9.104000000000001</v>
      </c>
      <c r="C43" s="495">
        <v>1.083</v>
      </c>
      <c r="D43" s="495">
        <f t="shared" si="24"/>
        <v>10.187000000000001</v>
      </c>
      <c r="E43" s="496">
        <f t="shared" si="25"/>
        <v>0.0005598241667415427</v>
      </c>
      <c r="F43" s="497">
        <v>4.323</v>
      </c>
      <c r="G43" s="495">
        <v>0.734</v>
      </c>
      <c r="H43" s="495">
        <f t="shared" si="26"/>
        <v>5.057</v>
      </c>
      <c r="I43" s="498">
        <f t="shared" si="27"/>
        <v>1.0144354360292662</v>
      </c>
      <c r="J43" s="497">
        <v>62.918000000000006</v>
      </c>
      <c r="K43" s="495">
        <v>3.266999999999999</v>
      </c>
      <c r="L43" s="495">
        <f t="shared" si="28"/>
        <v>66.185</v>
      </c>
      <c r="M43" s="498">
        <f t="shared" si="29"/>
        <v>0.0006377082408631486</v>
      </c>
      <c r="N43" s="497">
        <v>81.789</v>
      </c>
      <c r="O43" s="495">
        <v>7.773999999999999</v>
      </c>
      <c r="P43" s="495">
        <f t="shared" si="30"/>
        <v>89.563</v>
      </c>
      <c r="Q43" s="499">
        <f t="shared" si="31"/>
        <v>-0.2610229670734566</v>
      </c>
    </row>
    <row r="44" spans="1:17" s="133" customFormat="1" ht="18" customHeight="1">
      <c r="A44" s="493" t="s">
        <v>268</v>
      </c>
      <c r="B44" s="494">
        <v>5.162</v>
      </c>
      <c r="C44" s="495">
        <v>4.3709999999999996</v>
      </c>
      <c r="D44" s="495">
        <f t="shared" si="24"/>
        <v>9.533</v>
      </c>
      <c r="E44" s="496">
        <f t="shared" si="25"/>
        <v>0.0005238837519924537</v>
      </c>
      <c r="F44" s="497">
        <v>7.75</v>
      </c>
      <c r="G44" s="495">
        <v>0.09</v>
      </c>
      <c r="H44" s="495">
        <f t="shared" si="26"/>
        <v>7.84</v>
      </c>
      <c r="I44" s="498">
        <f t="shared" si="27"/>
        <v>0.2159438775510203</v>
      </c>
      <c r="J44" s="497">
        <v>55.397000000000006</v>
      </c>
      <c r="K44" s="495">
        <v>5.209</v>
      </c>
      <c r="L44" s="495">
        <f t="shared" si="28"/>
        <v>60.60600000000001</v>
      </c>
      <c r="M44" s="498">
        <f t="shared" si="29"/>
        <v>0.0005839532468950969</v>
      </c>
      <c r="N44" s="497">
        <v>33.57600000000001</v>
      </c>
      <c r="O44" s="495">
        <v>4.136</v>
      </c>
      <c r="P44" s="495">
        <f t="shared" si="30"/>
        <v>37.71200000000001</v>
      </c>
      <c r="Q44" s="499">
        <f t="shared" si="31"/>
        <v>0.6070746711921933</v>
      </c>
    </row>
    <row r="45" spans="1:17" s="133" customFormat="1" ht="18" customHeight="1">
      <c r="A45" s="493" t="s">
        <v>266</v>
      </c>
      <c r="B45" s="494">
        <v>6.709</v>
      </c>
      <c r="C45" s="495">
        <v>0.23099999999999998</v>
      </c>
      <c r="D45" s="495">
        <f t="shared" si="24"/>
        <v>6.9399999999999995</v>
      </c>
      <c r="E45" s="496">
        <f t="shared" si="25"/>
        <v>0.0003813860525362036</v>
      </c>
      <c r="F45" s="497">
        <v>6.335</v>
      </c>
      <c r="G45" s="495"/>
      <c r="H45" s="495">
        <f t="shared" si="26"/>
        <v>6.335</v>
      </c>
      <c r="I45" s="498">
        <f t="shared" si="27"/>
        <v>0.09550118389897388</v>
      </c>
      <c r="J45" s="497">
        <v>32.213</v>
      </c>
      <c r="K45" s="495">
        <v>4.912</v>
      </c>
      <c r="L45" s="495">
        <f t="shared" si="28"/>
        <v>37.125</v>
      </c>
      <c r="M45" s="498">
        <f t="shared" si="29"/>
        <v>0.00035770821850939627</v>
      </c>
      <c r="N45" s="497">
        <v>70.03299999999999</v>
      </c>
      <c r="O45" s="495">
        <v>2.528</v>
      </c>
      <c r="P45" s="495">
        <f t="shared" si="30"/>
        <v>72.56099999999999</v>
      </c>
      <c r="Q45" s="499">
        <f t="shared" si="31"/>
        <v>-0.4883615165171372</v>
      </c>
    </row>
    <row r="46" spans="1:17" s="133" customFormat="1" ht="18" customHeight="1">
      <c r="A46" s="493" t="s">
        <v>269</v>
      </c>
      <c r="B46" s="494">
        <v>6.343999999999999</v>
      </c>
      <c r="C46" s="495">
        <v>0.18</v>
      </c>
      <c r="D46" s="495">
        <f aca="true" t="shared" si="32" ref="D46:D53">C46+B46</f>
        <v>6.523999999999999</v>
      </c>
      <c r="E46" s="496">
        <f aca="true" t="shared" si="33" ref="E46:E53">D46/$D$8</f>
        <v>0.0003585248712890766</v>
      </c>
      <c r="F46" s="497">
        <v>1.642</v>
      </c>
      <c r="G46" s="495"/>
      <c r="H46" s="495">
        <f aca="true" t="shared" si="34" ref="H46:H53">G46+F46</f>
        <v>1.642</v>
      </c>
      <c r="I46" s="498">
        <f aca="true" t="shared" si="35" ref="I46:I53">(D46/H46-1)</f>
        <v>2.9732034104750302</v>
      </c>
      <c r="J46" s="497">
        <v>66.95</v>
      </c>
      <c r="K46" s="495">
        <v>1.2750000000000001</v>
      </c>
      <c r="L46" s="495">
        <f aca="true" t="shared" si="36" ref="L46:L53">K46+J46</f>
        <v>68.22500000000001</v>
      </c>
      <c r="M46" s="498">
        <f aca="true" t="shared" si="37" ref="M46:M53">(L46/$L$8)</f>
        <v>0.0006573641268095236</v>
      </c>
      <c r="N46" s="497">
        <v>41.772000000000006</v>
      </c>
      <c r="O46" s="495">
        <v>0.8850000000000001</v>
      </c>
      <c r="P46" s="495">
        <f aca="true" t="shared" si="38" ref="P46:P53">O46+N46</f>
        <v>42.657000000000004</v>
      </c>
      <c r="Q46" s="499">
        <f aca="true" t="shared" si="39" ref="Q46:Q53">(L46/P46-1)</f>
        <v>0.5993857983449375</v>
      </c>
    </row>
    <row r="47" spans="1:17" s="133" customFormat="1" ht="18" customHeight="1">
      <c r="A47" s="493" t="s">
        <v>256</v>
      </c>
      <c r="B47" s="494">
        <v>6.339</v>
      </c>
      <c r="C47" s="495">
        <v>0</v>
      </c>
      <c r="D47" s="495">
        <f t="shared" si="32"/>
        <v>6.339</v>
      </c>
      <c r="E47" s="496">
        <f t="shared" si="33"/>
        <v>0.00034835824020561885</v>
      </c>
      <c r="F47" s="497">
        <v>1.432</v>
      </c>
      <c r="G47" s="495">
        <v>0.072</v>
      </c>
      <c r="H47" s="495">
        <f t="shared" si="34"/>
        <v>1.504</v>
      </c>
      <c r="I47" s="498">
        <f t="shared" si="35"/>
        <v>3.2147606382978724</v>
      </c>
      <c r="J47" s="497">
        <v>64.46600000000001</v>
      </c>
      <c r="K47" s="495">
        <v>0.139</v>
      </c>
      <c r="L47" s="495">
        <f t="shared" si="36"/>
        <v>64.605</v>
      </c>
      <c r="M47" s="498">
        <f t="shared" si="37"/>
        <v>0.0006224845644929171</v>
      </c>
      <c r="N47" s="497">
        <v>52.120999999999995</v>
      </c>
      <c r="O47" s="495">
        <v>0.34</v>
      </c>
      <c r="P47" s="495">
        <f t="shared" si="38"/>
        <v>52.461</v>
      </c>
      <c r="Q47" s="499">
        <f t="shared" si="39"/>
        <v>0.23148624692628816</v>
      </c>
    </row>
    <row r="48" spans="1:17" s="133" customFormat="1" ht="18" customHeight="1">
      <c r="A48" s="493" t="s">
        <v>255</v>
      </c>
      <c r="B48" s="494">
        <v>6.16</v>
      </c>
      <c r="C48" s="495">
        <v>0</v>
      </c>
      <c r="D48" s="495">
        <f t="shared" si="32"/>
        <v>6.16</v>
      </c>
      <c r="E48" s="496">
        <f t="shared" si="33"/>
        <v>0.00033852133769784066</v>
      </c>
      <c r="F48" s="497">
        <v>2.166</v>
      </c>
      <c r="G48" s="495">
        <v>0.127</v>
      </c>
      <c r="H48" s="495">
        <f t="shared" si="34"/>
        <v>2.293</v>
      </c>
      <c r="I48" s="498">
        <f t="shared" si="35"/>
        <v>1.6864369821194942</v>
      </c>
      <c r="J48" s="497">
        <v>40.589000000000006</v>
      </c>
      <c r="K48" s="495"/>
      <c r="L48" s="495">
        <f t="shared" si="36"/>
        <v>40.589000000000006</v>
      </c>
      <c r="M48" s="498">
        <f t="shared" si="37"/>
        <v>0.00039108468366539766</v>
      </c>
      <c r="N48" s="497">
        <v>10.999</v>
      </c>
      <c r="O48" s="495">
        <v>0.127</v>
      </c>
      <c r="P48" s="495">
        <f t="shared" si="38"/>
        <v>11.126000000000001</v>
      </c>
      <c r="Q48" s="499">
        <f t="shared" si="39"/>
        <v>2.6481215171669965</v>
      </c>
    </row>
    <row r="49" spans="1:17" s="133" customFormat="1" ht="18" customHeight="1">
      <c r="A49" s="493" t="s">
        <v>251</v>
      </c>
      <c r="B49" s="494">
        <v>2.4299999999999997</v>
      </c>
      <c r="C49" s="495">
        <v>1.9329999999999998</v>
      </c>
      <c r="D49" s="495">
        <f t="shared" si="32"/>
        <v>4.3629999999999995</v>
      </c>
      <c r="E49" s="496">
        <f t="shared" si="33"/>
        <v>0.00023976762928176602</v>
      </c>
      <c r="F49" s="497">
        <v>0.7100000000000001</v>
      </c>
      <c r="G49" s="495">
        <v>2.742</v>
      </c>
      <c r="H49" s="495">
        <f t="shared" si="34"/>
        <v>3.452</v>
      </c>
      <c r="I49" s="498">
        <f t="shared" si="35"/>
        <v>0.2639049826187716</v>
      </c>
      <c r="J49" s="497">
        <v>1355.6429999999993</v>
      </c>
      <c r="K49" s="495">
        <v>11.57</v>
      </c>
      <c r="L49" s="495">
        <f t="shared" si="36"/>
        <v>1367.2129999999993</v>
      </c>
      <c r="M49" s="498">
        <f t="shared" si="37"/>
        <v>0.0131734229374515</v>
      </c>
      <c r="N49" s="497">
        <v>98.861</v>
      </c>
      <c r="O49" s="495">
        <v>29.797</v>
      </c>
      <c r="P49" s="495">
        <f t="shared" si="38"/>
        <v>128.65800000000002</v>
      </c>
      <c r="Q49" s="499">
        <f t="shared" si="39"/>
        <v>9.626723561690676</v>
      </c>
    </row>
    <row r="50" spans="1:17" s="133" customFormat="1" ht="18" customHeight="1">
      <c r="A50" s="493" t="s">
        <v>267</v>
      </c>
      <c r="B50" s="494">
        <v>3.788</v>
      </c>
      <c r="C50" s="495">
        <v>0.044</v>
      </c>
      <c r="D50" s="495">
        <f t="shared" si="32"/>
        <v>3.832</v>
      </c>
      <c r="E50" s="496">
        <f t="shared" si="33"/>
        <v>0.00021058665033411126</v>
      </c>
      <c r="F50" s="497">
        <v>17.135</v>
      </c>
      <c r="G50" s="495">
        <v>0.6950000000000001</v>
      </c>
      <c r="H50" s="495">
        <f t="shared" si="34"/>
        <v>17.830000000000002</v>
      </c>
      <c r="I50" s="498">
        <f t="shared" si="35"/>
        <v>-0.7850813236118901</v>
      </c>
      <c r="J50" s="497">
        <v>35.621</v>
      </c>
      <c r="K50" s="495">
        <v>2.3080000000000003</v>
      </c>
      <c r="L50" s="495">
        <f t="shared" si="36"/>
        <v>37.929</v>
      </c>
      <c r="M50" s="498">
        <f t="shared" si="37"/>
        <v>0.0003654549500294382</v>
      </c>
      <c r="N50" s="497">
        <v>96.45100000000001</v>
      </c>
      <c r="O50" s="495">
        <v>16.557000000000006</v>
      </c>
      <c r="P50" s="495">
        <f t="shared" si="38"/>
        <v>113.00800000000001</v>
      </c>
      <c r="Q50" s="499">
        <f t="shared" si="39"/>
        <v>-0.6643688942375761</v>
      </c>
    </row>
    <row r="51" spans="1:17" s="133" customFormat="1" ht="18" customHeight="1">
      <c r="A51" s="493" t="s">
        <v>265</v>
      </c>
      <c r="B51" s="494">
        <v>3.7</v>
      </c>
      <c r="C51" s="495">
        <v>0.03</v>
      </c>
      <c r="D51" s="495">
        <f t="shared" si="32"/>
        <v>3.73</v>
      </c>
      <c r="E51" s="496">
        <f t="shared" si="33"/>
        <v>0.0002049812645475561</v>
      </c>
      <c r="F51" s="497">
        <v>0.20900000000000002</v>
      </c>
      <c r="G51" s="495">
        <v>2.641</v>
      </c>
      <c r="H51" s="495">
        <f t="shared" si="34"/>
        <v>2.85</v>
      </c>
      <c r="I51" s="498">
        <f t="shared" si="35"/>
        <v>0.30877192982456125</v>
      </c>
      <c r="J51" s="497">
        <v>11.576</v>
      </c>
      <c r="K51" s="495">
        <v>2.0509999999999997</v>
      </c>
      <c r="L51" s="495">
        <f t="shared" si="36"/>
        <v>13.627</v>
      </c>
      <c r="M51" s="498">
        <f t="shared" si="37"/>
        <v>0.00013129939107414258</v>
      </c>
      <c r="N51" s="497">
        <v>2.825</v>
      </c>
      <c r="O51" s="495">
        <v>7.712999999999998</v>
      </c>
      <c r="P51" s="495">
        <f t="shared" si="38"/>
        <v>10.537999999999998</v>
      </c>
      <c r="Q51" s="499">
        <f t="shared" si="39"/>
        <v>0.2931296261150125</v>
      </c>
    </row>
    <row r="52" spans="1:17" s="133" customFormat="1" ht="18" customHeight="1">
      <c r="A52" s="493" t="s">
        <v>259</v>
      </c>
      <c r="B52" s="494">
        <v>2.4</v>
      </c>
      <c r="C52" s="495">
        <v>0.03</v>
      </c>
      <c r="D52" s="495">
        <f t="shared" si="32"/>
        <v>2.4299999999999997</v>
      </c>
      <c r="E52" s="496">
        <f t="shared" si="33"/>
        <v>0.00013354007315028452</v>
      </c>
      <c r="F52" s="497">
        <v>1.0630000000000002</v>
      </c>
      <c r="G52" s="495">
        <v>0.07</v>
      </c>
      <c r="H52" s="495">
        <f t="shared" si="34"/>
        <v>1.1330000000000002</v>
      </c>
      <c r="I52" s="498">
        <f t="shared" si="35"/>
        <v>1.1447484554280662</v>
      </c>
      <c r="J52" s="497">
        <v>32.538000000000004</v>
      </c>
      <c r="K52" s="495">
        <v>0.29500000000000004</v>
      </c>
      <c r="L52" s="495">
        <f t="shared" si="36"/>
        <v>32.833000000000006</v>
      </c>
      <c r="M52" s="498">
        <f t="shared" si="37"/>
        <v>0.00031635377611633695</v>
      </c>
      <c r="N52" s="497">
        <v>20.547</v>
      </c>
      <c r="O52" s="495">
        <v>0.5760000000000001</v>
      </c>
      <c r="P52" s="495">
        <f t="shared" si="38"/>
        <v>21.123</v>
      </c>
      <c r="Q52" s="499">
        <f t="shared" si="39"/>
        <v>0.5543720115513897</v>
      </c>
    </row>
    <row r="53" spans="1:17" s="133" customFormat="1" ht="18" customHeight="1">
      <c r="A53" s="493" t="s">
        <v>261</v>
      </c>
      <c r="B53" s="494">
        <v>2.105</v>
      </c>
      <c r="C53" s="495">
        <v>0</v>
      </c>
      <c r="D53" s="495">
        <f t="shared" si="32"/>
        <v>2.105</v>
      </c>
      <c r="E53" s="496">
        <f t="shared" si="33"/>
        <v>0.00011567977530096664</v>
      </c>
      <c r="F53" s="497">
        <v>1.1239999999999999</v>
      </c>
      <c r="G53" s="495"/>
      <c r="H53" s="495">
        <f t="shared" si="34"/>
        <v>1.1239999999999999</v>
      </c>
      <c r="I53" s="498">
        <f t="shared" si="35"/>
        <v>0.8727758007117439</v>
      </c>
      <c r="J53" s="497">
        <v>17.232</v>
      </c>
      <c r="K53" s="495">
        <v>6.581</v>
      </c>
      <c r="L53" s="495">
        <f t="shared" si="36"/>
        <v>23.813</v>
      </c>
      <c r="M53" s="498">
        <f t="shared" si="37"/>
        <v>0.000229443927471091</v>
      </c>
      <c r="N53" s="497">
        <v>83.32699999999998</v>
      </c>
      <c r="O53" s="495">
        <v>12.233999999999998</v>
      </c>
      <c r="P53" s="495">
        <f t="shared" si="38"/>
        <v>95.56099999999998</v>
      </c>
      <c r="Q53" s="499">
        <f t="shared" si="39"/>
        <v>-0.7508083841734599</v>
      </c>
    </row>
    <row r="54" spans="1:17" s="133" customFormat="1" ht="18" customHeight="1">
      <c r="A54" s="493" t="s">
        <v>271</v>
      </c>
      <c r="B54" s="494">
        <v>0.738</v>
      </c>
      <c r="C54" s="495">
        <v>0</v>
      </c>
      <c r="D54" s="495">
        <f>C54+B54</f>
        <v>0.738</v>
      </c>
      <c r="E54" s="496">
        <f>D54/$D$8</f>
        <v>4.0556614808604935E-05</v>
      </c>
      <c r="F54" s="497">
        <v>2.3389999999999995</v>
      </c>
      <c r="G54" s="495"/>
      <c r="H54" s="495">
        <f>G54+F54</f>
        <v>2.3389999999999995</v>
      </c>
      <c r="I54" s="498">
        <f>(D54/H54-1)</f>
        <v>-0.6844805472424113</v>
      </c>
      <c r="J54" s="497">
        <v>7.720999999999999</v>
      </c>
      <c r="K54" s="495"/>
      <c r="L54" s="495">
        <f>K54+J54</f>
        <v>7.720999999999999</v>
      </c>
      <c r="M54" s="498">
        <f>(L54/$L$8)</f>
        <v>7.439367421174541E-05</v>
      </c>
      <c r="N54" s="497">
        <v>11.854</v>
      </c>
      <c r="O54" s="495">
        <v>2.655</v>
      </c>
      <c r="P54" s="495">
        <f>O54+N54</f>
        <v>14.508999999999999</v>
      </c>
      <c r="Q54" s="499">
        <f>(L54/P54-1)</f>
        <v>-0.4678475429044041</v>
      </c>
    </row>
    <row r="55" spans="1:17" s="133" customFormat="1" ht="18" customHeight="1" thickBot="1">
      <c r="A55" s="500" t="s">
        <v>272</v>
      </c>
      <c r="B55" s="501">
        <v>1583.2879999999986</v>
      </c>
      <c r="C55" s="502">
        <v>768.2179999999997</v>
      </c>
      <c r="D55" s="502">
        <f>C55+B55</f>
        <v>2351.5059999999985</v>
      </c>
      <c r="E55" s="503">
        <f>D55/$D$8</f>
        <v>0.1292264540137172</v>
      </c>
      <c r="F55" s="504">
        <v>1428.550999999999</v>
      </c>
      <c r="G55" s="502">
        <v>1008.1259999999993</v>
      </c>
      <c r="H55" s="502">
        <f>G55+F55</f>
        <v>2436.6769999999983</v>
      </c>
      <c r="I55" s="505">
        <f>(D55/H55-1)</f>
        <v>-0.034953750538130324</v>
      </c>
      <c r="J55" s="504">
        <v>8776.979999999998</v>
      </c>
      <c r="K55" s="502">
        <v>5732.826000000103</v>
      </c>
      <c r="L55" s="502">
        <f>K55+J55</f>
        <v>14509.8060000001</v>
      </c>
      <c r="M55" s="505">
        <f>(L55/$L$8)</f>
        <v>0.13980543717648444</v>
      </c>
      <c r="N55" s="504">
        <v>9088.127000000006</v>
      </c>
      <c r="O55" s="502">
        <v>4928.605600000033</v>
      </c>
      <c r="P55" s="502">
        <f>O55+N55</f>
        <v>14016.73260000004</v>
      </c>
      <c r="Q55" s="506">
        <f>(L55/P55-1)</f>
        <v>0.03517748494396322</v>
      </c>
    </row>
    <row r="56" ht="9.75" customHeight="1" thickTop="1">
      <c r="A56" s="105"/>
    </row>
    <row r="57" ht="13.5" customHeight="1">
      <c r="A57" s="105" t="s">
        <v>48</v>
      </c>
    </row>
  </sheetData>
  <sheetProtection/>
  <mergeCells count="14"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</mergeCells>
  <conditionalFormatting sqref="Q56:Q65536 I56:I65536 I3 Q3">
    <cfRule type="cellIs" priority="4" dxfId="95" operator="lessThan" stopIfTrue="1">
      <formula>0</formula>
    </cfRule>
  </conditionalFormatting>
  <conditionalFormatting sqref="I8:I55 Q8:Q55">
    <cfRule type="cellIs" priority="5" dxfId="95" operator="lessThan">
      <formula>0</formula>
    </cfRule>
    <cfRule type="cellIs" priority="6" dxfId="97" operator="greaterThanOrEqual">
      <formula>0</formula>
    </cfRule>
  </conditionalFormatting>
  <conditionalFormatting sqref="I5 Q5">
    <cfRule type="cellIs" priority="1" dxfId="95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100"/>
  <sheetViews>
    <sheetView showGridLines="0" zoomScale="80" zoomScaleNormal="80" zoomScalePageLayoutView="0" workbookViewId="0" topLeftCell="A70">
      <selection activeCell="R12" sqref="R12"/>
    </sheetView>
  </sheetViews>
  <sheetFormatPr defaultColWidth="8.00390625" defaultRowHeight="15"/>
  <cols>
    <col min="1" max="1" width="20.28125" style="112" customWidth="1"/>
    <col min="2" max="2" width="9.00390625" style="112" customWidth="1"/>
    <col min="3" max="3" width="10.7109375" style="112" customWidth="1"/>
    <col min="4" max="4" width="9.7109375" style="112" customWidth="1"/>
    <col min="5" max="5" width="10.140625" style="112" customWidth="1"/>
    <col min="6" max="6" width="12.00390625" style="112" customWidth="1"/>
    <col min="7" max="7" width="9.421875" style="112" bestFit="1" customWidth="1"/>
    <col min="8" max="8" width="9.28125" style="112" bestFit="1" customWidth="1"/>
    <col min="9" max="9" width="10.7109375" style="112" bestFit="1" customWidth="1"/>
    <col min="10" max="10" width="8.57421875" style="112" customWidth="1"/>
    <col min="11" max="11" width="10.421875" style="112" customWidth="1"/>
    <col min="12" max="12" width="12.8515625" style="112" customWidth="1"/>
    <col min="13" max="13" width="11.140625" style="112" customWidth="1"/>
    <col min="14" max="15" width="11.140625" style="112" bestFit="1" customWidth="1"/>
    <col min="16" max="16" width="8.57421875" style="112" customWidth="1"/>
    <col min="17" max="17" width="10.28125" style="112" customWidth="1"/>
    <col min="18" max="18" width="11.140625" style="112" bestFit="1" customWidth="1"/>
    <col min="19" max="19" width="9.421875" style="112" bestFit="1" customWidth="1"/>
    <col min="20" max="21" width="11.140625" style="112" bestFit="1" customWidth="1"/>
    <col min="22" max="22" width="8.28125" style="112" customWidth="1"/>
    <col min="23" max="23" width="10.28125" style="112" customWidth="1"/>
    <col min="24" max="24" width="11.14062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20" t="s">
        <v>26</v>
      </c>
      <c r="Y1" s="621"/>
    </row>
    <row r="2" ht="5.25" customHeight="1" thickBot="1"/>
    <row r="3" spans="1:25" ht="24.75" customHeight="1" thickTop="1">
      <c r="A3" s="678" t="s">
        <v>58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  <c r="X3" s="679"/>
      <c r="Y3" s="680"/>
    </row>
    <row r="4" spans="1:25" ht="16.5" customHeight="1" thickBot="1">
      <c r="A4" s="689" t="s">
        <v>42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1"/>
    </row>
    <row r="5" spans="1:25" s="540" customFormat="1" ht="20.25" customHeight="1" thickBot="1" thickTop="1">
      <c r="A5" s="625" t="s">
        <v>57</v>
      </c>
      <c r="B5" s="695" t="s">
        <v>34</v>
      </c>
      <c r="C5" s="696"/>
      <c r="D5" s="696"/>
      <c r="E5" s="696"/>
      <c r="F5" s="696"/>
      <c r="G5" s="696"/>
      <c r="H5" s="696"/>
      <c r="I5" s="696"/>
      <c r="J5" s="697"/>
      <c r="K5" s="697"/>
      <c r="L5" s="697"/>
      <c r="M5" s="698"/>
      <c r="N5" s="695" t="s">
        <v>33</v>
      </c>
      <c r="O5" s="696"/>
      <c r="P5" s="696"/>
      <c r="Q5" s="696"/>
      <c r="R5" s="696"/>
      <c r="S5" s="696"/>
      <c r="T5" s="696"/>
      <c r="U5" s="696"/>
      <c r="V5" s="696"/>
      <c r="W5" s="696"/>
      <c r="X5" s="696"/>
      <c r="Y5" s="699"/>
    </row>
    <row r="6" spans="1:25" s="125" customFormat="1" ht="26.25" customHeight="1">
      <c r="A6" s="626"/>
      <c r="B6" s="684" t="s">
        <v>149</v>
      </c>
      <c r="C6" s="685"/>
      <c r="D6" s="685"/>
      <c r="E6" s="685"/>
      <c r="F6" s="685"/>
      <c r="G6" s="681" t="s">
        <v>32</v>
      </c>
      <c r="H6" s="684" t="s">
        <v>150</v>
      </c>
      <c r="I6" s="685"/>
      <c r="J6" s="685"/>
      <c r="K6" s="685"/>
      <c r="L6" s="685"/>
      <c r="M6" s="692" t="s">
        <v>31</v>
      </c>
      <c r="N6" s="684" t="s">
        <v>151</v>
      </c>
      <c r="O6" s="685"/>
      <c r="P6" s="685"/>
      <c r="Q6" s="685"/>
      <c r="R6" s="685"/>
      <c r="S6" s="681" t="s">
        <v>32</v>
      </c>
      <c r="T6" s="684" t="s">
        <v>152</v>
      </c>
      <c r="U6" s="685"/>
      <c r="V6" s="685"/>
      <c r="W6" s="685"/>
      <c r="X6" s="685"/>
      <c r="Y6" s="686" t="s">
        <v>31</v>
      </c>
    </row>
    <row r="7" spans="1:25" s="125" customFormat="1" ht="26.25" customHeight="1">
      <c r="A7" s="627"/>
      <c r="B7" s="673" t="s">
        <v>20</v>
      </c>
      <c r="C7" s="674"/>
      <c r="D7" s="675" t="s">
        <v>19</v>
      </c>
      <c r="E7" s="674"/>
      <c r="F7" s="676" t="s">
        <v>15</v>
      </c>
      <c r="G7" s="682"/>
      <c r="H7" s="673" t="s">
        <v>20</v>
      </c>
      <c r="I7" s="674"/>
      <c r="J7" s="675" t="s">
        <v>19</v>
      </c>
      <c r="K7" s="674"/>
      <c r="L7" s="676" t="s">
        <v>15</v>
      </c>
      <c r="M7" s="693"/>
      <c r="N7" s="673" t="s">
        <v>20</v>
      </c>
      <c r="O7" s="674"/>
      <c r="P7" s="675" t="s">
        <v>19</v>
      </c>
      <c r="Q7" s="674"/>
      <c r="R7" s="676" t="s">
        <v>15</v>
      </c>
      <c r="S7" s="682"/>
      <c r="T7" s="673" t="s">
        <v>20</v>
      </c>
      <c r="U7" s="674"/>
      <c r="V7" s="675" t="s">
        <v>19</v>
      </c>
      <c r="W7" s="674"/>
      <c r="X7" s="676" t="s">
        <v>15</v>
      </c>
      <c r="Y7" s="687"/>
    </row>
    <row r="8" spans="1:25" s="160" customFormat="1" ht="21" customHeight="1" thickBot="1">
      <c r="A8" s="628"/>
      <c r="B8" s="163" t="s">
        <v>17</v>
      </c>
      <c r="C8" s="161" t="s">
        <v>16</v>
      </c>
      <c r="D8" s="162" t="s">
        <v>17</v>
      </c>
      <c r="E8" s="161" t="s">
        <v>16</v>
      </c>
      <c r="F8" s="677"/>
      <c r="G8" s="683"/>
      <c r="H8" s="163" t="s">
        <v>17</v>
      </c>
      <c r="I8" s="161" t="s">
        <v>16</v>
      </c>
      <c r="J8" s="162" t="s">
        <v>17</v>
      </c>
      <c r="K8" s="161" t="s">
        <v>16</v>
      </c>
      <c r="L8" s="677"/>
      <c r="M8" s="694"/>
      <c r="N8" s="163" t="s">
        <v>17</v>
      </c>
      <c r="O8" s="161" t="s">
        <v>16</v>
      </c>
      <c r="P8" s="162" t="s">
        <v>17</v>
      </c>
      <c r="Q8" s="161" t="s">
        <v>16</v>
      </c>
      <c r="R8" s="677"/>
      <c r="S8" s="683"/>
      <c r="T8" s="163" t="s">
        <v>17</v>
      </c>
      <c r="U8" s="161" t="s">
        <v>16</v>
      </c>
      <c r="V8" s="162" t="s">
        <v>17</v>
      </c>
      <c r="W8" s="161" t="s">
        <v>16</v>
      </c>
      <c r="X8" s="677"/>
      <c r="Y8" s="688"/>
    </row>
    <row r="9" spans="1:25" s="153" customFormat="1" ht="18" customHeight="1" thickBot="1" thickTop="1">
      <c r="A9" s="159" t="s">
        <v>22</v>
      </c>
      <c r="B9" s="157">
        <f>B10+B36+B54+B67+B89+B98</f>
        <v>522398</v>
      </c>
      <c r="C9" s="156">
        <f>C10+C36+C54+C67+C89+C98</f>
        <v>585869</v>
      </c>
      <c r="D9" s="155">
        <f>D10+D36+D54+D67+D89+D98</f>
        <v>1351</v>
      </c>
      <c r="E9" s="156">
        <f>E10+E36+E54+E67+E89+E98</f>
        <v>1299</v>
      </c>
      <c r="F9" s="155">
        <f aca="true" t="shared" si="0" ref="F9:F52">SUM(B9:E9)</f>
        <v>1110917</v>
      </c>
      <c r="G9" s="158">
        <f aca="true" t="shared" si="1" ref="G9:G52">F9/$F$9</f>
        <v>1</v>
      </c>
      <c r="H9" s="157">
        <f>H10+H36+H54+H67+H89+H98</f>
        <v>481754</v>
      </c>
      <c r="I9" s="156">
        <f>I10+I36+I54+I67+I89+I98</f>
        <v>547672</v>
      </c>
      <c r="J9" s="155">
        <f>J10+J36+J54+J67+J89+J98</f>
        <v>3871</v>
      </c>
      <c r="K9" s="156">
        <f>K10+K36+K54+K67+K89+K98</f>
        <v>5647</v>
      </c>
      <c r="L9" s="155">
        <f aca="true" t="shared" si="2" ref="L9:L52">SUM(H9:K9)</f>
        <v>1038944</v>
      </c>
      <c r="M9" s="345">
        <f aca="true" t="shared" si="3" ref="M9:M51">IF(ISERROR(F9/L9-1),"         /0",(F9/L9-1))</f>
        <v>0.06927514861243722</v>
      </c>
      <c r="N9" s="157">
        <f>N10+N36+N54+N67+N89+N98</f>
        <v>3403164</v>
      </c>
      <c r="O9" s="156">
        <f>O10+O36+O54+O67+O89+O98</f>
        <v>3277713</v>
      </c>
      <c r="P9" s="155">
        <f>P10+P36+P54+P67+P89+P98</f>
        <v>16537</v>
      </c>
      <c r="Q9" s="156">
        <f>Q10+Q36+Q54+Q67+Q89+Q98</f>
        <v>11811</v>
      </c>
      <c r="R9" s="155">
        <f aca="true" t="shared" si="4" ref="R9:R52">SUM(N9:Q9)</f>
        <v>6709225</v>
      </c>
      <c r="S9" s="158">
        <f aca="true" t="shared" si="5" ref="S9:S52">R9/$R$9</f>
        <v>1</v>
      </c>
      <c r="T9" s="157">
        <f>T10+T36+T54+T67+T89+T98</f>
        <v>3104843</v>
      </c>
      <c r="U9" s="156">
        <f>U10+U36+U54+U67+U89+U98</f>
        <v>3046628</v>
      </c>
      <c r="V9" s="155">
        <f>V10+V36+V54+V67+V89+V98</f>
        <v>27155</v>
      </c>
      <c r="W9" s="156">
        <f>W10+W36+W54+W67+W89+W98</f>
        <v>29430</v>
      </c>
      <c r="X9" s="155">
        <f aca="true" t="shared" si="6" ref="X9:X52">SUM(T9:W9)</f>
        <v>6208056</v>
      </c>
      <c r="Y9" s="154">
        <f aca="true" t="shared" si="7" ref="Y9:Y51">IF(ISERROR(R9/X9-1),"         /0",(R9/X9-1))</f>
        <v>0.0807288143019329</v>
      </c>
    </row>
    <row r="10" spans="1:25" s="145" customFormat="1" ht="19.5" customHeight="1">
      <c r="A10" s="152" t="s">
        <v>56</v>
      </c>
      <c r="B10" s="149">
        <f>SUM(B11:B35)</f>
        <v>165847</v>
      </c>
      <c r="C10" s="148">
        <f>SUM(C11:C35)</f>
        <v>178507</v>
      </c>
      <c r="D10" s="147">
        <f>SUM(D11:D35)</f>
        <v>19</v>
      </c>
      <c r="E10" s="148">
        <f>SUM(E11:E35)</f>
        <v>0</v>
      </c>
      <c r="F10" s="147">
        <f t="shared" si="0"/>
        <v>344373</v>
      </c>
      <c r="G10" s="150">
        <f t="shared" si="1"/>
        <v>0.3099898552277083</v>
      </c>
      <c r="H10" s="149">
        <f>SUM(H11:H35)</f>
        <v>161016</v>
      </c>
      <c r="I10" s="148">
        <f>SUM(I11:I35)</f>
        <v>179691</v>
      </c>
      <c r="J10" s="147">
        <f>SUM(J11:J35)</f>
        <v>8</v>
      </c>
      <c r="K10" s="148">
        <f>SUM(K11:K35)</f>
        <v>84</v>
      </c>
      <c r="L10" s="147">
        <f t="shared" si="2"/>
        <v>340799</v>
      </c>
      <c r="M10" s="151">
        <f t="shared" si="3"/>
        <v>0.010487119973943582</v>
      </c>
      <c r="N10" s="149">
        <f>SUM(N11:N35)</f>
        <v>1036692</v>
      </c>
      <c r="O10" s="148">
        <f>SUM(O11:O35)</f>
        <v>996338</v>
      </c>
      <c r="P10" s="147">
        <f>SUM(P11:P35)</f>
        <v>916</v>
      </c>
      <c r="Q10" s="148">
        <f>SUM(Q11:Q35)</f>
        <v>1459</v>
      </c>
      <c r="R10" s="147">
        <f t="shared" si="4"/>
        <v>2035405</v>
      </c>
      <c r="S10" s="150">
        <f t="shared" si="5"/>
        <v>0.30337408568053686</v>
      </c>
      <c r="T10" s="149">
        <f>SUM(T11:T35)</f>
        <v>938258</v>
      </c>
      <c r="U10" s="148">
        <f>SUM(U11:U35)</f>
        <v>936513</v>
      </c>
      <c r="V10" s="147">
        <f>SUM(V11:V35)</f>
        <v>529</v>
      </c>
      <c r="W10" s="148">
        <f>SUM(W11:W35)</f>
        <v>262</v>
      </c>
      <c r="X10" s="147">
        <f t="shared" si="6"/>
        <v>1875562</v>
      </c>
      <c r="Y10" s="146">
        <f t="shared" si="7"/>
        <v>0.08522405550976186</v>
      </c>
    </row>
    <row r="11" spans="1:25" ht="19.5" customHeight="1">
      <c r="A11" s="362" t="s">
        <v>273</v>
      </c>
      <c r="B11" s="363">
        <v>23912</v>
      </c>
      <c r="C11" s="364">
        <v>26009</v>
      </c>
      <c r="D11" s="365">
        <v>0</v>
      </c>
      <c r="E11" s="364">
        <v>0</v>
      </c>
      <c r="F11" s="365">
        <f t="shared" si="0"/>
        <v>49921</v>
      </c>
      <c r="G11" s="366">
        <f t="shared" si="1"/>
        <v>0.04493675045030367</v>
      </c>
      <c r="H11" s="363">
        <v>28114</v>
      </c>
      <c r="I11" s="364">
        <v>27247</v>
      </c>
      <c r="J11" s="365">
        <v>0</v>
      </c>
      <c r="K11" s="364">
        <v>80</v>
      </c>
      <c r="L11" s="365">
        <f t="shared" si="2"/>
        <v>55441</v>
      </c>
      <c r="M11" s="367">
        <f t="shared" si="3"/>
        <v>-0.09956530365613891</v>
      </c>
      <c r="N11" s="363">
        <v>164884</v>
      </c>
      <c r="O11" s="364">
        <v>151494</v>
      </c>
      <c r="P11" s="365">
        <v>248</v>
      </c>
      <c r="Q11" s="364">
        <v>365</v>
      </c>
      <c r="R11" s="365">
        <f t="shared" si="4"/>
        <v>316991</v>
      </c>
      <c r="S11" s="366">
        <f t="shared" si="5"/>
        <v>0.04724703672927946</v>
      </c>
      <c r="T11" s="363">
        <v>171410</v>
      </c>
      <c r="U11" s="364">
        <v>168489</v>
      </c>
      <c r="V11" s="365">
        <v>27</v>
      </c>
      <c r="W11" s="364">
        <v>197</v>
      </c>
      <c r="X11" s="365">
        <f t="shared" si="6"/>
        <v>340123</v>
      </c>
      <c r="Y11" s="368">
        <f t="shared" si="7"/>
        <v>-0.06801069025029183</v>
      </c>
    </row>
    <row r="12" spans="1:25" ht="19.5" customHeight="1">
      <c r="A12" s="369" t="s">
        <v>274</v>
      </c>
      <c r="B12" s="370">
        <v>13355</v>
      </c>
      <c r="C12" s="371">
        <v>11711</v>
      </c>
      <c r="D12" s="372">
        <v>0</v>
      </c>
      <c r="E12" s="371">
        <v>0</v>
      </c>
      <c r="F12" s="372">
        <f t="shared" si="0"/>
        <v>25066</v>
      </c>
      <c r="G12" s="373">
        <f t="shared" si="1"/>
        <v>0.02256334181581522</v>
      </c>
      <c r="H12" s="370">
        <v>10220</v>
      </c>
      <c r="I12" s="371">
        <v>8723</v>
      </c>
      <c r="J12" s="372">
        <v>0</v>
      </c>
      <c r="K12" s="371"/>
      <c r="L12" s="372">
        <f t="shared" si="2"/>
        <v>18943</v>
      </c>
      <c r="M12" s="374">
        <f t="shared" si="3"/>
        <v>0.32323285646412914</v>
      </c>
      <c r="N12" s="370">
        <v>72690</v>
      </c>
      <c r="O12" s="371">
        <v>56558</v>
      </c>
      <c r="P12" s="372">
        <v>0</v>
      </c>
      <c r="Q12" s="371">
        <v>8</v>
      </c>
      <c r="R12" s="372">
        <f t="shared" si="4"/>
        <v>129256</v>
      </c>
      <c r="S12" s="373">
        <f t="shared" si="5"/>
        <v>0.01926541441075534</v>
      </c>
      <c r="T12" s="370">
        <v>56947</v>
      </c>
      <c r="U12" s="371">
        <v>56831</v>
      </c>
      <c r="V12" s="372">
        <v>0</v>
      </c>
      <c r="W12" s="371">
        <v>0</v>
      </c>
      <c r="X12" s="372">
        <f t="shared" si="6"/>
        <v>113778</v>
      </c>
      <c r="Y12" s="375">
        <f t="shared" si="7"/>
        <v>0.1360368436780397</v>
      </c>
    </row>
    <row r="13" spans="1:25" ht="19.5" customHeight="1">
      <c r="A13" s="369" t="s">
        <v>275</v>
      </c>
      <c r="B13" s="370">
        <v>10435</v>
      </c>
      <c r="C13" s="371">
        <v>11243</v>
      </c>
      <c r="D13" s="372">
        <v>2</v>
      </c>
      <c r="E13" s="371">
        <v>0</v>
      </c>
      <c r="F13" s="372">
        <f t="shared" si="0"/>
        <v>21680</v>
      </c>
      <c r="G13" s="373">
        <f t="shared" si="1"/>
        <v>0.019515409342012048</v>
      </c>
      <c r="H13" s="370">
        <v>13290</v>
      </c>
      <c r="I13" s="371">
        <v>15094</v>
      </c>
      <c r="J13" s="372">
        <v>4</v>
      </c>
      <c r="K13" s="371"/>
      <c r="L13" s="372">
        <f t="shared" si="2"/>
        <v>28388</v>
      </c>
      <c r="M13" s="374">
        <f t="shared" si="3"/>
        <v>-0.2362970269127801</v>
      </c>
      <c r="N13" s="370">
        <v>70527</v>
      </c>
      <c r="O13" s="371">
        <v>75065</v>
      </c>
      <c r="P13" s="372">
        <v>2</v>
      </c>
      <c r="Q13" s="371">
        <v>0</v>
      </c>
      <c r="R13" s="372">
        <f t="shared" si="4"/>
        <v>145594</v>
      </c>
      <c r="S13" s="373">
        <f t="shared" si="5"/>
        <v>0.021700568992692897</v>
      </c>
      <c r="T13" s="370">
        <v>86130</v>
      </c>
      <c r="U13" s="371">
        <v>85766</v>
      </c>
      <c r="V13" s="372">
        <v>14</v>
      </c>
      <c r="W13" s="371">
        <v>0</v>
      </c>
      <c r="X13" s="372">
        <f t="shared" si="6"/>
        <v>171910</v>
      </c>
      <c r="Y13" s="375">
        <f t="shared" si="7"/>
        <v>-0.15308010005235295</v>
      </c>
    </row>
    <row r="14" spans="1:25" ht="19.5" customHeight="1">
      <c r="A14" s="369" t="s">
        <v>276</v>
      </c>
      <c r="B14" s="370">
        <v>10639</v>
      </c>
      <c r="C14" s="371">
        <v>10329</v>
      </c>
      <c r="D14" s="372">
        <v>0</v>
      </c>
      <c r="E14" s="371">
        <v>0</v>
      </c>
      <c r="F14" s="372">
        <f t="shared" si="0"/>
        <v>20968</v>
      </c>
      <c r="G14" s="373">
        <f t="shared" si="1"/>
        <v>0.01887449737469136</v>
      </c>
      <c r="H14" s="370">
        <v>10121</v>
      </c>
      <c r="I14" s="371">
        <v>10385</v>
      </c>
      <c r="J14" s="372"/>
      <c r="K14" s="371"/>
      <c r="L14" s="372">
        <f t="shared" si="2"/>
        <v>20506</v>
      </c>
      <c r="M14" s="374">
        <f t="shared" si="3"/>
        <v>0.022529991222081325</v>
      </c>
      <c r="N14" s="370">
        <v>55196</v>
      </c>
      <c r="O14" s="371">
        <v>54610</v>
      </c>
      <c r="P14" s="372">
        <v>119</v>
      </c>
      <c r="Q14" s="371">
        <v>64</v>
      </c>
      <c r="R14" s="372">
        <f t="shared" si="4"/>
        <v>109989</v>
      </c>
      <c r="S14" s="373">
        <f t="shared" si="5"/>
        <v>0.016393696738445946</v>
      </c>
      <c r="T14" s="370">
        <v>55061</v>
      </c>
      <c r="U14" s="371">
        <v>57584</v>
      </c>
      <c r="V14" s="372">
        <v>0</v>
      </c>
      <c r="W14" s="371">
        <v>2</v>
      </c>
      <c r="X14" s="372">
        <f t="shared" si="6"/>
        <v>112647</v>
      </c>
      <c r="Y14" s="375">
        <f t="shared" si="7"/>
        <v>-0.023595834775892888</v>
      </c>
    </row>
    <row r="15" spans="1:25" ht="19.5" customHeight="1">
      <c r="A15" s="369" t="s">
        <v>277</v>
      </c>
      <c r="B15" s="370">
        <v>9723</v>
      </c>
      <c r="C15" s="371">
        <v>9061</v>
      </c>
      <c r="D15" s="372">
        <v>0</v>
      </c>
      <c r="E15" s="371">
        <v>0</v>
      </c>
      <c r="F15" s="372">
        <f t="shared" si="0"/>
        <v>18784</v>
      </c>
      <c r="G15" s="373">
        <f t="shared" si="1"/>
        <v>0.016908553924370587</v>
      </c>
      <c r="H15" s="370">
        <v>10075</v>
      </c>
      <c r="I15" s="371">
        <v>10426</v>
      </c>
      <c r="J15" s="372"/>
      <c r="K15" s="371">
        <v>0</v>
      </c>
      <c r="L15" s="372">
        <f t="shared" si="2"/>
        <v>20501</v>
      </c>
      <c r="M15" s="374">
        <f t="shared" si="3"/>
        <v>-0.08375201209697092</v>
      </c>
      <c r="N15" s="370">
        <v>57797</v>
      </c>
      <c r="O15" s="371">
        <v>50734</v>
      </c>
      <c r="P15" s="372">
        <v>126</v>
      </c>
      <c r="Q15" s="371">
        <v>375</v>
      </c>
      <c r="R15" s="372">
        <f t="shared" si="4"/>
        <v>109032</v>
      </c>
      <c r="S15" s="373">
        <f t="shared" si="5"/>
        <v>0.01625105731287891</v>
      </c>
      <c r="T15" s="370">
        <v>57180</v>
      </c>
      <c r="U15" s="371">
        <v>58209</v>
      </c>
      <c r="V15" s="372">
        <v>105</v>
      </c>
      <c r="W15" s="371">
        <v>0</v>
      </c>
      <c r="X15" s="372">
        <f t="shared" si="6"/>
        <v>115494</v>
      </c>
      <c r="Y15" s="375">
        <f t="shared" si="7"/>
        <v>-0.05595095849135023</v>
      </c>
    </row>
    <row r="16" spans="1:25" ht="19.5" customHeight="1">
      <c r="A16" s="369" t="s">
        <v>278</v>
      </c>
      <c r="B16" s="370">
        <v>8636</v>
      </c>
      <c r="C16" s="371">
        <v>8955</v>
      </c>
      <c r="D16" s="372">
        <v>0</v>
      </c>
      <c r="E16" s="371">
        <v>0</v>
      </c>
      <c r="F16" s="372">
        <f>SUM(B16:E16)</f>
        <v>17591</v>
      </c>
      <c r="G16" s="373">
        <f>F16/$F$9</f>
        <v>0.01583466631620544</v>
      </c>
      <c r="H16" s="370">
        <v>8303</v>
      </c>
      <c r="I16" s="371">
        <v>9613</v>
      </c>
      <c r="J16" s="372"/>
      <c r="K16" s="371"/>
      <c r="L16" s="372">
        <f>SUM(H16:K16)</f>
        <v>17916</v>
      </c>
      <c r="M16" s="374">
        <f>IF(ISERROR(F16/L16-1),"         /0",(F16/L16-1))</f>
        <v>-0.018140209868274138</v>
      </c>
      <c r="N16" s="370">
        <v>55489</v>
      </c>
      <c r="O16" s="371">
        <v>55695</v>
      </c>
      <c r="P16" s="372"/>
      <c r="Q16" s="371"/>
      <c r="R16" s="372">
        <f>SUM(N16:Q16)</f>
        <v>111184</v>
      </c>
      <c r="S16" s="373">
        <f>R16/$R$9</f>
        <v>0.016571809709765285</v>
      </c>
      <c r="T16" s="370">
        <v>54848</v>
      </c>
      <c r="U16" s="371">
        <v>57737</v>
      </c>
      <c r="V16" s="372">
        <v>154</v>
      </c>
      <c r="W16" s="371"/>
      <c r="X16" s="372">
        <f>SUM(T16:W16)</f>
        <v>112739</v>
      </c>
      <c r="Y16" s="375">
        <f>IF(ISERROR(R16/X16-1),"         /0",(R16/X16-1))</f>
        <v>-0.013792919930104008</v>
      </c>
    </row>
    <row r="17" spans="1:25" ht="19.5" customHeight="1">
      <c r="A17" s="369" t="s">
        <v>279</v>
      </c>
      <c r="B17" s="370">
        <v>6880</v>
      </c>
      <c r="C17" s="371">
        <v>8083</v>
      </c>
      <c r="D17" s="372">
        <v>0</v>
      </c>
      <c r="E17" s="371">
        <v>0</v>
      </c>
      <c r="F17" s="372">
        <f>SUM(B17:E17)</f>
        <v>14963</v>
      </c>
      <c r="G17" s="373">
        <f>F17/$F$9</f>
        <v>0.013469053043566711</v>
      </c>
      <c r="H17" s="370">
        <v>9734</v>
      </c>
      <c r="I17" s="371">
        <v>11468</v>
      </c>
      <c r="J17" s="372"/>
      <c r="K17" s="371"/>
      <c r="L17" s="372">
        <f>SUM(H17:K17)</f>
        <v>21202</v>
      </c>
      <c r="M17" s="374">
        <f>IF(ISERROR(F17/L17-1),"         /0",(F17/L17-1))</f>
        <v>-0.2942646920101877</v>
      </c>
      <c r="N17" s="370">
        <v>47875</v>
      </c>
      <c r="O17" s="371">
        <v>52882</v>
      </c>
      <c r="P17" s="372">
        <v>79</v>
      </c>
      <c r="Q17" s="371">
        <v>144</v>
      </c>
      <c r="R17" s="372">
        <f>SUM(N17:Q17)</f>
        <v>100980</v>
      </c>
      <c r="S17" s="373">
        <f>R17/$R$9</f>
        <v>0.015050918697763154</v>
      </c>
      <c r="T17" s="370">
        <v>52211</v>
      </c>
      <c r="U17" s="371">
        <v>54373</v>
      </c>
      <c r="V17" s="372"/>
      <c r="W17" s="371"/>
      <c r="X17" s="372">
        <f>SUM(T17:W17)</f>
        <v>106584</v>
      </c>
      <c r="Y17" s="375">
        <f>IF(ISERROR(R17/X17-1),"         /0",(R17/X17-1))</f>
        <v>-0.05257824814231027</v>
      </c>
    </row>
    <row r="18" spans="1:25" ht="19.5" customHeight="1">
      <c r="A18" s="369" t="s">
        <v>280</v>
      </c>
      <c r="B18" s="370">
        <v>6900</v>
      </c>
      <c r="C18" s="371">
        <v>6512</v>
      </c>
      <c r="D18" s="372">
        <v>0</v>
      </c>
      <c r="E18" s="371">
        <v>0</v>
      </c>
      <c r="F18" s="372">
        <f>SUM(B18:E18)</f>
        <v>13412</v>
      </c>
      <c r="G18" s="373">
        <f>F18/$F$9</f>
        <v>0.012072909137226273</v>
      </c>
      <c r="H18" s="370">
        <v>6689</v>
      </c>
      <c r="I18" s="371">
        <v>6533</v>
      </c>
      <c r="J18" s="372"/>
      <c r="K18" s="371"/>
      <c r="L18" s="372">
        <f>SUM(H18:K18)</f>
        <v>13222</v>
      </c>
      <c r="M18" s="374">
        <f>IF(ISERROR(F18/L18-1),"         /0",(F18/L18-1))</f>
        <v>0.014369989411586737</v>
      </c>
      <c r="N18" s="370">
        <v>39168</v>
      </c>
      <c r="O18" s="371">
        <v>33734</v>
      </c>
      <c r="P18" s="372">
        <v>2</v>
      </c>
      <c r="Q18" s="371">
        <v>6</v>
      </c>
      <c r="R18" s="372">
        <f>SUM(N18:Q18)</f>
        <v>72910</v>
      </c>
      <c r="S18" s="373">
        <f>R18/$R$9</f>
        <v>0.010867126978153214</v>
      </c>
      <c r="T18" s="370">
        <v>28351</v>
      </c>
      <c r="U18" s="371">
        <v>28253</v>
      </c>
      <c r="V18" s="372">
        <v>10</v>
      </c>
      <c r="W18" s="371">
        <v>0</v>
      </c>
      <c r="X18" s="372">
        <f>SUM(T18:W18)</f>
        <v>56614</v>
      </c>
      <c r="Y18" s="375">
        <f>IF(ISERROR(R18/X18-1),"         /0",(R18/X18-1))</f>
        <v>0.28784399618468925</v>
      </c>
    </row>
    <row r="19" spans="1:25" ht="19.5" customHeight="1">
      <c r="A19" s="369" t="s">
        <v>281</v>
      </c>
      <c r="B19" s="370">
        <v>4814</v>
      </c>
      <c r="C19" s="371">
        <v>6639</v>
      </c>
      <c r="D19" s="372">
        <v>0</v>
      </c>
      <c r="E19" s="371">
        <v>0</v>
      </c>
      <c r="F19" s="372">
        <f t="shared" si="0"/>
        <v>11453</v>
      </c>
      <c r="G19" s="373">
        <f t="shared" si="1"/>
        <v>0.0103095010698369</v>
      </c>
      <c r="H19" s="370">
        <v>5565</v>
      </c>
      <c r="I19" s="371">
        <v>6593</v>
      </c>
      <c r="J19" s="372"/>
      <c r="K19" s="371"/>
      <c r="L19" s="372">
        <f t="shared" si="2"/>
        <v>12158</v>
      </c>
      <c r="M19" s="374">
        <f t="shared" si="3"/>
        <v>-0.057986510939299185</v>
      </c>
      <c r="N19" s="370">
        <v>38178</v>
      </c>
      <c r="O19" s="371">
        <v>45668</v>
      </c>
      <c r="P19" s="372">
        <v>0</v>
      </c>
      <c r="Q19" s="371">
        <v>0</v>
      </c>
      <c r="R19" s="372">
        <f t="shared" si="4"/>
        <v>83846</v>
      </c>
      <c r="S19" s="373">
        <f t="shared" si="5"/>
        <v>0.012497121500620415</v>
      </c>
      <c r="T19" s="370">
        <v>52282</v>
      </c>
      <c r="U19" s="371">
        <v>50198</v>
      </c>
      <c r="V19" s="372">
        <v>1</v>
      </c>
      <c r="W19" s="371">
        <v>0</v>
      </c>
      <c r="X19" s="372">
        <f t="shared" si="6"/>
        <v>102481</v>
      </c>
      <c r="Y19" s="375">
        <f t="shared" si="7"/>
        <v>-0.18183858471326397</v>
      </c>
    </row>
    <row r="20" spans="1:25" ht="19.5" customHeight="1">
      <c r="A20" s="369" t="s">
        <v>282</v>
      </c>
      <c r="B20" s="370">
        <v>4850</v>
      </c>
      <c r="C20" s="371">
        <v>5811</v>
      </c>
      <c r="D20" s="372">
        <v>0</v>
      </c>
      <c r="E20" s="371">
        <v>0</v>
      </c>
      <c r="F20" s="372">
        <f aca="true" t="shared" si="8" ref="F20:F26">SUM(B20:E20)</f>
        <v>10661</v>
      </c>
      <c r="G20" s="373">
        <f aca="true" t="shared" si="9" ref="G20:G26">F20/$F$9</f>
        <v>0.009596576521918379</v>
      </c>
      <c r="H20" s="370">
        <v>4570</v>
      </c>
      <c r="I20" s="371">
        <v>5878</v>
      </c>
      <c r="J20" s="372"/>
      <c r="K20" s="371"/>
      <c r="L20" s="372">
        <f aca="true" t="shared" si="10" ref="L20:L26">SUM(H20:K20)</f>
        <v>10448</v>
      </c>
      <c r="M20" s="374">
        <f aca="true" t="shared" si="11" ref="M20:M26">IF(ISERROR(F20/L20-1),"         /0",(F20/L20-1))</f>
        <v>0.020386676875957077</v>
      </c>
      <c r="N20" s="370">
        <v>29993</v>
      </c>
      <c r="O20" s="371">
        <v>35759</v>
      </c>
      <c r="P20" s="372"/>
      <c r="Q20" s="371">
        <v>50</v>
      </c>
      <c r="R20" s="372">
        <f aca="true" t="shared" si="12" ref="R20:R26">SUM(N20:Q20)</f>
        <v>65802</v>
      </c>
      <c r="S20" s="373">
        <f aca="true" t="shared" si="13" ref="S20:S26">R20/$R$9</f>
        <v>0.00980769015795416</v>
      </c>
      <c r="T20" s="370">
        <v>37050</v>
      </c>
      <c r="U20" s="371">
        <v>37841</v>
      </c>
      <c r="V20" s="372">
        <v>8</v>
      </c>
      <c r="W20" s="371">
        <v>3</v>
      </c>
      <c r="X20" s="372">
        <f aca="true" t="shared" si="14" ref="X20:X26">SUM(T20:W20)</f>
        <v>74902</v>
      </c>
      <c r="Y20" s="375">
        <f aca="true" t="shared" si="15" ref="Y20:Y26">IF(ISERROR(R20/X20-1),"         /0",(R20/X20-1))</f>
        <v>-0.12149208298843828</v>
      </c>
    </row>
    <row r="21" spans="1:25" ht="19.5" customHeight="1">
      <c r="A21" s="369" t="s">
        <v>283</v>
      </c>
      <c r="B21" s="370">
        <v>4795</v>
      </c>
      <c r="C21" s="371">
        <v>4656</v>
      </c>
      <c r="D21" s="372">
        <v>0</v>
      </c>
      <c r="E21" s="371">
        <v>0</v>
      </c>
      <c r="F21" s="372">
        <f>SUM(B21:E21)</f>
        <v>9451</v>
      </c>
      <c r="G21" s="373">
        <f>F21/$F$9</f>
        <v>0.008507386240376193</v>
      </c>
      <c r="H21" s="370">
        <v>5244</v>
      </c>
      <c r="I21" s="371">
        <v>6280</v>
      </c>
      <c r="J21" s="372"/>
      <c r="K21" s="371"/>
      <c r="L21" s="372">
        <f>SUM(H21:K21)</f>
        <v>11524</v>
      </c>
      <c r="M21" s="374">
        <f>IF(ISERROR(F21/L21-1),"         /0",(F21/L21-1))</f>
        <v>-0.17988545643873655</v>
      </c>
      <c r="N21" s="370">
        <v>27416</v>
      </c>
      <c r="O21" s="371">
        <v>26700</v>
      </c>
      <c r="P21" s="372"/>
      <c r="Q21" s="371">
        <v>0</v>
      </c>
      <c r="R21" s="372">
        <f>SUM(N21:Q21)</f>
        <v>54116</v>
      </c>
      <c r="S21" s="373">
        <f>R21/$R$9</f>
        <v>0.008065909251813734</v>
      </c>
      <c r="T21" s="370">
        <v>15505</v>
      </c>
      <c r="U21" s="371">
        <v>15691</v>
      </c>
      <c r="V21" s="372"/>
      <c r="W21" s="371"/>
      <c r="X21" s="372">
        <f>SUM(T21:W21)</f>
        <v>31196</v>
      </c>
      <c r="Y21" s="375">
        <f>IF(ISERROR(R21/X21-1),"         /0",(R21/X21-1))</f>
        <v>0.7347095781510451</v>
      </c>
    </row>
    <row r="22" spans="1:25" ht="19.5" customHeight="1">
      <c r="A22" s="369" t="s">
        <v>284</v>
      </c>
      <c r="B22" s="370">
        <v>4179</v>
      </c>
      <c r="C22" s="371">
        <v>4950</v>
      </c>
      <c r="D22" s="372">
        <v>0</v>
      </c>
      <c r="E22" s="371">
        <v>0</v>
      </c>
      <c r="F22" s="372">
        <f t="shared" si="8"/>
        <v>9129</v>
      </c>
      <c r="G22" s="373">
        <f t="shared" si="9"/>
        <v>0.008217535603469927</v>
      </c>
      <c r="H22" s="370">
        <v>4472</v>
      </c>
      <c r="I22" s="371">
        <v>4752</v>
      </c>
      <c r="J22" s="372"/>
      <c r="K22" s="371"/>
      <c r="L22" s="372">
        <f t="shared" si="10"/>
        <v>9224</v>
      </c>
      <c r="M22" s="374">
        <f t="shared" si="11"/>
        <v>-0.010299219427580275</v>
      </c>
      <c r="N22" s="370">
        <v>23476</v>
      </c>
      <c r="O22" s="371">
        <v>22754</v>
      </c>
      <c r="P22" s="372">
        <v>1</v>
      </c>
      <c r="Q22" s="371">
        <v>4</v>
      </c>
      <c r="R22" s="372">
        <f t="shared" si="12"/>
        <v>46235</v>
      </c>
      <c r="S22" s="373">
        <f t="shared" si="13"/>
        <v>0.006891257932175474</v>
      </c>
      <c r="T22" s="370">
        <v>22493</v>
      </c>
      <c r="U22" s="371">
        <v>22312</v>
      </c>
      <c r="V22" s="372">
        <v>8</v>
      </c>
      <c r="W22" s="371"/>
      <c r="X22" s="372">
        <f t="shared" si="14"/>
        <v>44813</v>
      </c>
      <c r="Y22" s="375">
        <f t="shared" si="15"/>
        <v>0.03173186352174584</v>
      </c>
    </row>
    <row r="23" spans="1:25" ht="19.5" customHeight="1">
      <c r="A23" s="369" t="s">
        <v>285</v>
      </c>
      <c r="B23" s="370">
        <v>3808</v>
      </c>
      <c r="C23" s="371">
        <v>4329</v>
      </c>
      <c r="D23" s="372">
        <v>0</v>
      </c>
      <c r="E23" s="371">
        <v>0</v>
      </c>
      <c r="F23" s="372">
        <f t="shared" si="8"/>
        <v>8137</v>
      </c>
      <c r="G23" s="373">
        <f t="shared" si="9"/>
        <v>0.007324579604056828</v>
      </c>
      <c r="H23" s="370">
        <v>2505</v>
      </c>
      <c r="I23" s="371">
        <v>3369</v>
      </c>
      <c r="J23" s="372"/>
      <c r="K23" s="371"/>
      <c r="L23" s="372">
        <f t="shared" si="10"/>
        <v>5874</v>
      </c>
      <c r="M23" s="374">
        <f t="shared" si="11"/>
        <v>0.3852570650323459</v>
      </c>
      <c r="N23" s="370">
        <v>20649</v>
      </c>
      <c r="O23" s="371">
        <v>17663</v>
      </c>
      <c r="P23" s="372"/>
      <c r="Q23" s="371"/>
      <c r="R23" s="372">
        <f t="shared" si="12"/>
        <v>38312</v>
      </c>
      <c r="S23" s="373">
        <f t="shared" si="13"/>
        <v>0.005710346575051515</v>
      </c>
      <c r="T23" s="370">
        <v>23203</v>
      </c>
      <c r="U23" s="371">
        <v>20825</v>
      </c>
      <c r="V23" s="372"/>
      <c r="W23" s="371"/>
      <c r="X23" s="372">
        <f t="shared" si="14"/>
        <v>44028</v>
      </c>
      <c r="Y23" s="375">
        <f t="shared" si="15"/>
        <v>-0.12982647406196057</v>
      </c>
    </row>
    <row r="24" spans="1:25" ht="19.5" customHeight="1">
      <c r="A24" s="369" t="s">
        <v>286</v>
      </c>
      <c r="B24" s="370">
        <v>3499</v>
      </c>
      <c r="C24" s="371">
        <v>3593</v>
      </c>
      <c r="D24" s="372">
        <v>0</v>
      </c>
      <c r="E24" s="371">
        <v>0</v>
      </c>
      <c r="F24" s="372">
        <f t="shared" si="8"/>
        <v>7092</v>
      </c>
      <c r="G24" s="373">
        <f t="shared" si="9"/>
        <v>0.006383915269997669</v>
      </c>
      <c r="H24" s="370">
        <v>2985</v>
      </c>
      <c r="I24" s="371">
        <v>3422</v>
      </c>
      <c r="J24" s="372"/>
      <c r="K24" s="371"/>
      <c r="L24" s="372">
        <f t="shared" si="10"/>
        <v>6407</v>
      </c>
      <c r="M24" s="374">
        <f t="shared" si="11"/>
        <v>0.10691431247073524</v>
      </c>
      <c r="N24" s="370">
        <v>23671</v>
      </c>
      <c r="O24" s="371">
        <v>21258</v>
      </c>
      <c r="P24" s="372">
        <v>1</v>
      </c>
      <c r="Q24" s="371"/>
      <c r="R24" s="372">
        <f t="shared" si="12"/>
        <v>44930</v>
      </c>
      <c r="S24" s="373">
        <f t="shared" si="13"/>
        <v>0.006696749624584062</v>
      </c>
      <c r="T24" s="370">
        <v>19188</v>
      </c>
      <c r="U24" s="371">
        <v>18379</v>
      </c>
      <c r="V24" s="372"/>
      <c r="W24" s="371">
        <v>0</v>
      </c>
      <c r="X24" s="372">
        <f t="shared" si="14"/>
        <v>37567</v>
      </c>
      <c r="Y24" s="375">
        <f t="shared" si="15"/>
        <v>0.19599648627785027</v>
      </c>
    </row>
    <row r="25" spans="1:25" ht="19.5" customHeight="1">
      <c r="A25" s="369" t="s">
        <v>287</v>
      </c>
      <c r="B25" s="370">
        <v>2918</v>
      </c>
      <c r="C25" s="371">
        <v>4096</v>
      </c>
      <c r="D25" s="372">
        <v>0</v>
      </c>
      <c r="E25" s="371">
        <v>0</v>
      </c>
      <c r="F25" s="372">
        <f t="shared" si="8"/>
        <v>7014</v>
      </c>
      <c r="G25" s="373">
        <f t="shared" si="9"/>
        <v>0.006313703003914784</v>
      </c>
      <c r="H25" s="370">
        <v>2276</v>
      </c>
      <c r="I25" s="371">
        <v>3274</v>
      </c>
      <c r="J25" s="372"/>
      <c r="K25" s="371"/>
      <c r="L25" s="372">
        <f t="shared" si="10"/>
        <v>5550</v>
      </c>
      <c r="M25" s="374">
        <f t="shared" si="11"/>
        <v>0.26378378378378375</v>
      </c>
      <c r="N25" s="370">
        <v>18961</v>
      </c>
      <c r="O25" s="371">
        <v>18106</v>
      </c>
      <c r="P25" s="372">
        <v>210</v>
      </c>
      <c r="Q25" s="371">
        <v>240</v>
      </c>
      <c r="R25" s="372">
        <f t="shared" si="12"/>
        <v>37517</v>
      </c>
      <c r="S25" s="373">
        <f t="shared" si="13"/>
        <v>0.005591853008357895</v>
      </c>
      <c r="T25" s="370">
        <v>15180</v>
      </c>
      <c r="U25" s="371">
        <v>15194</v>
      </c>
      <c r="V25" s="372">
        <v>0</v>
      </c>
      <c r="W25" s="371">
        <v>0</v>
      </c>
      <c r="X25" s="372">
        <f t="shared" si="14"/>
        <v>30374</v>
      </c>
      <c r="Y25" s="375">
        <f t="shared" si="15"/>
        <v>0.23516823599130832</v>
      </c>
    </row>
    <row r="26" spans="1:25" ht="19.5" customHeight="1">
      <c r="A26" s="369" t="s">
        <v>288</v>
      </c>
      <c r="B26" s="370">
        <v>3128</v>
      </c>
      <c r="C26" s="371">
        <v>3284</v>
      </c>
      <c r="D26" s="372">
        <v>0</v>
      </c>
      <c r="E26" s="371">
        <v>0</v>
      </c>
      <c r="F26" s="372">
        <f t="shared" si="8"/>
        <v>6412</v>
      </c>
      <c r="G26" s="373">
        <f t="shared" si="9"/>
        <v>0.00577180833491611</v>
      </c>
      <c r="H26" s="370">
        <v>3157</v>
      </c>
      <c r="I26" s="371">
        <v>3921</v>
      </c>
      <c r="J26" s="372"/>
      <c r="K26" s="371"/>
      <c r="L26" s="372">
        <f t="shared" si="10"/>
        <v>7078</v>
      </c>
      <c r="M26" s="374">
        <f t="shared" si="11"/>
        <v>-0.09409437694263911</v>
      </c>
      <c r="N26" s="370">
        <v>23492</v>
      </c>
      <c r="O26" s="371">
        <v>22591</v>
      </c>
      <c r="P26" s="372"/>
      <c r="Q26" s="371"/>
      <c r="R26" s="372">
        <f t="shared" si="12"/>
        <v>46083</v>
      </c>
      <c r="S26" s="373">
        <f t="shared" si="13"/>
        <v>0.006868602558417701</v>
      </c>
      <c r="T26" s="370">
        <v>20233</v>
      </c>
      <c r="U26" s="371">
        <v>21459</v>
      </c>
      <c r="V26" s="372">
        <v>118</v>
      </c>
      <c r="W26" s="371">
        <v>0</v>
      </c>
      <c r="X26" s="372">
        <f t="shared" si="14"/>
        <v>41810</v>
      </c>
      <c r="Y26" s="375">
        <f t="shared" si="15"/>
        <v>0.1022004305190145</v>
      </c>
    </row>
    <row r="27" spans="1:25" ht="19.5" customHeight="1">
      <c r="A27" s="369" t="s">
        <v>289</v>
      </c>
      <c r="B27" s="370">
        <v>2950</v>
      </c>
      <c r="C27" s="371">
        <v>2972</v>
      </c>
      <c r="D27" s="372">
        <v>0</v>
      </c>
      <c r="E27" s="371">
        <v>0</v>
      </c>
      <c r="F27" s="372">
        <f t="shared" si="0"/>
        <v>5922</v>
      </c>
      <c r="G27" s="373">
        <f t="shared" si="1"/>
        <v>0.005330731278754398</v>
      </c>
      <c r="H27" s="370">
        <v>3109</v>
      </c>
      <c r="I27" s="371">
        <v>3277</v>
      </c>
      <c r="J27" s="372"/>
      <c r="K27" s="371"/>
      <c r="L27" s="372">
        <f t="shared" si="2"/>
        <v>6386</v>
      </c>
      <c r="M27" s="374">
        <f t="shared" si="3"/>
        <v>-0.07265894143438767</v>
      </c>
      <c r="N27" s="370">
        <v>18316</v>
      </c>
      <c r="O27" s="371">
        <v>18244</v>
      </c>
      <c r="P27" s="372"/>
      <c r="Q27" s="371"/>
      <c r="R27" s="372">
        <f t="shared" si="4"/>
        <v>36560</v>
      </c>
      <c r="S27" s="373">
        <f t="shared" si="5"/>
        <v>0.005449213582790859</v>
      </c>
      <c r="T27" s="370">
        <v>15273</v>
      </c>
      <c r="U27" s="371">
        <v>26750</v>
      </c>
      <c r="V27" s="372"/>
      <c r="W27" s="371"/>
      <c r="X27" s="372">
        <f t="shared" si="6"/>
        <v>42023</v>
      </c>
      <c r="Y27" s="375">
        <f t="shared" si="7"/>
        <v>-0.130000237964924</v>
      </c>
    </row>
    <row r="28" spans="1:25" ht="19.5" customHeight="1">
      <c r="A28" s="369" t="s">
        <v>290</v>
      </c>
      <c r="B28" s="370">
        <v>2363</v>
      </c>
      <c r="C28" s="371">
        <v>2747</v>
      </c>
      <c r="D28" s="372">
        <v>0</v>
      </c>
      <c r="E28" s="371">
        <v>0</v>
      </c>
      <c r="F28" s="372">
        <f t="shared" si="0"/>
        <v>5110</v>
      </c>
      <c r="G28" s="373">
        <f t="shared" si="1"/>
        <v>0.004599803585686419</v>
      </c>
      <c r="H28" s="370">
        <v>2444</v>
      </c>
      <c r="I28" s="371">
        <v>2633</v>
      </c>
      <c r="J28" s="372"/>
      <c r="K28" s="371"/>
      <c r="L28" s="372">
        <f t="shared" si="2"/>
        <v>5077</v>
      </c>
      <c r="M28" s="374">
        <f t="shared" si="3"/>
        <v>0.006499901516643591</v>
      </c>
      <c r="N28" s="370">
        <v>15355</v>
      </c>
      <c r="O28" s="371">
        <v>15148</v>
      </c>
      <c r="P28" s="372"/>
      <c r="Q28" s="371">
        <v>43</v>
      </c>
      <c r="R28" s="372">
        <f t="shared" si="4"/>
        <v>30546</v>
      </c>
      <c r="S28" s="373">
        <f t="shared" si="5"/>
        <v>0.00455283583424315</v>
      </c>
      <c r="T28" s="370">
        <v>16011</v>
      </c>
      <c r="U28" s="371">
        <v>15126</v>
      </c>
      <c r="V28" s="372"/>
      <c r="W28" s="371"/>
      <c r="X28" s="372">
        <f t="shared" si="6"/>
        <v>31137</v>
      </c>
      <c r="Y28" s="375">
        <f t="shared" si="7"/>
        <v>-0.018980633972444316</v>
      </c>
    </row>
    <row r="29" spans="1:25" ht="19.5" customHeight="1">
      <c r="A29" s="369" t="s">
        <v>291</v>
      </c>
      <c r="B29" s="370">
        <v>1687</v>
      </c>
      <c r="C29" s="371">
        <v>1917</v>
      </c>
      <c r="D29" s="372">
        <v>0</v>
      </c>
      <c r="E29" s="371">
        <v>0</v>
      </c>
      <c r="F29" s="372">
        <f t="shared" si="0"/>
        <v>3604</v>
      </c>
      <c r="G29" s="373">
        <f t="shared" si="1"/>
        <v>0.0032441667559322614</v>
      </c>
      <c r="H29" s="370">
        <v>381</v>
      </c>
      <c r="I29" s="371">
        <v>694</v>
      </c>
      <c r="J29" s="372"/>
      <c r="K29" s="371"/>
      <c r="L29" s="372">
        <f t="shared" si="2"/>
        <v>1075</v>
      </c>
      <c r="M29" s="374">
        <f t="shared" si="3"/>
        <v>2.352558139534884</v>
      </c>
      <c r="N29" s="370">
        <v>13480</v>
      </c>
      <c r="O29" s="371">
        <v>12518</v>
      </c>
      <c r="P29" s="372"/>
      <c r="Q29" s="371"/>
      <c r="R29" s="372">
        <f t="shared" si="4"/>
        <v>25998</v>
      </c>
      <c r="S29" s="373">
        <f t="shared" si="5"/>
        <v>0.0038749632036487076</v>
      </c>
      <c r="T29" s="370">
        <v>771</v>
      </c>
      <c r="U29" s="371">
        <v>1033</v>
      </c>
      <c r="V29" s="372"/>
      <c r="W29" s="371"/>
      <c r="X29" s="372">
        <f t="shared" si="6"/>
        <v>1804</v>
      </c>
      <c r="Y29" s="375">
        <f t="shared" si="7"/>
        <v>13.411308203991132</v>
      </c>
    </row>
    <row r="30" spans="1:25" ht="19.5" customHeight="1">
      <c r="A30" s="369" t="s">
        <v>292</v>
      </c>
      <c r="B30" s="370">
        <v>1435</v>
      </c>
      <c r="C30" s="371">
        <v>2124</v>
      </c>
      <c r="D30" s="372">
        <v>0</v>
      </c>
      <c r="E30" s="371">
        <v>0</v>
      </c>
      <c r="F30" s="372">
        <f t="shared" si="0"/>
        <v>3559</v>
      </c>
      <c r="G30" s="373">
        <f t="shared" si="1"/>
        <v>0.0032036596793459816</v>
      </c>
      <c r="H30" s="370">
        <v>3775</v>
      </c>
      <c r="I30" s="371">
        <v>2046</v>
      </c>
      <c r="J30" s="372"/>
      <c r="K30" s="371"/>
      <c r="L30" s="372">
        <f t="shared" si="2"/>
        <v>5821</v>
      </c>
      <c r="M30" s="374">
        <f t="shared" si="3"/>
        <v>-0.3885930252533929</v>
      </c>
      <c r="N30" s="370">
        <v>13371</v>
      </c>
      <c r="O30" s="371">
        <v>9723</v>
      </c>
      <c r="P30" s="372"/>
      <c r="Q30" s="371"/>
      <c r="R30" s="372">
        <f t="shared" si="4"/>
        <v>23094</v>
      </c>
      <c r="S30" s="373">
        <f t="shared" si="5"/>
        <v>0.0034421263260659765</v>
      </c>
      <c r="T30" s="370">
        <v>16796</v>
      </c>
      <c r="U30" s="371">
        <v>12171</v>
      </c>
      <c r="V30" s="372"/>
      <c r="W30" s="371"/>
      <c r="X30" s="372">
        <f t="shared" si="6"/>
        <v>28967</v>
      </c>
      <c r="Y30" s="375">
        <f t="shared" si="7"/>
        <v>-0.2027479545689923</v>
      </c>
    </row>
    <row r="31" spans="1:25" ht="19.5" customHeight="1">
      <c r="A31" s="369" t="s">
        <v>293</v>
      </c>
      <c r="B31" s="370">
        <v>1307</v>
      </c>
      <c r="C31" s="371">
        <v>1714</v>
      </c>
      <c r="D31" s="372">
        <v>7</v>
      </c>
      <c r="E31" s="371">
        <v>0</v>
      </c>
      <c r="F31" s="372">
        <f t="shared" si="0"/>
        <v>3028</v>
      </c>
      <c r="G31" s="373">
        <f t="shared" si="1"/>
        <v>0.0027256761756278823</v>
      </c>
      <c r="H31" s="370">
        <v>1123</v>
      </c>
      <c r="I31" s="371">
        <v>1598</v>
      </c>
      <c r="J31" s="372"/>
      <c r="K31" s="371">
        <v>0</v>
      </c>
      <c r="L31" s="372">
        <f t="shared" si="2"/>
        <v>2721</v>
      </c>
      <c r="M31" s="374">
        <f t="shared" si="3"/>
        <v>0.11282616685042268</v>
      </c>
      <c r="N31" s="370">
        <v>8789</v>
      </c>
      <c r="O31" s="371">
        <v>7653</v>
      </c>
      <c r="P31" s="372">
        <v>33</v>
      </c>
      <c r="Q31" s="371">
        <v>22</v>
      </c>
      <c r="R31" s="372">
        <f t="shared" si="4"/>
        <v>16497</v>
      </c>
      <c r="S31" s="373">
        <f t="shared" si="5"/>
        <v>0.00245885329527628</v>
      </c>
      <c r="T31" s="370">
        <v>7740</v>
      </c>
      <c r="U31" s="371">
        <v>7354</v>
      </c>
      <c r="V31" s="372">
        <v>4</v>
      </c>
      <c r="W31" s="371">
        <v>0</v>
      </c>
      <c r="X31" s="372">
        <f t="shared" si="6"/>
        <v>15098</v>
      </c>
      <c r="Y31" s="375">
        <f t="shared" si="7"/>
        <v>0.09266127963968729</v>
      </c>
    </row>
    <row r="32" spans="1:25" ht="19.5" customHeight="1">
      <c r="A32" s="369" t="s">
        <v>294</v>
      </c>
      <c r="B32" s="370">
        <v>1133</v>
      </c>
      <c r="C32" s="371">
        <v>1308</v>
      </c>
      <c r="D32" s="372">
        <v>0</v>
      </c>
      <c r="E32" s="371">
        <v>0</v>
      </c>
      <c r="F32" s="372">
        <f t="shared" si="0"/>
        <v>2441</v>
      </c>
      <c r="G32" s="373">
        <f t="shared" si="1"/>
        <v>0.0021972838654913014</v>
      </c>
      <c r="H32" s="370">
        <v>828</v>
      </c>
      <c r="I32" s="371">
        <v>848</v>
      </c>
      <c r="J32" s="372"/>
      <c r="K32" s="371"/>
      <c r="L32" s="372">
        <f t="shared" si="2"/>
        <v>1676</v>
      </c>
      <c r="M32" s="374">
        <f t="shared" si="3"/>
        <v>0.4564439140811456</v>
      </c>
      <c r="N32" s="370">
        <v>7037</v>
      </c>
      <c r="O32" s="371">
        <v>7594</v>
      </c>
      <c r="P32" s="372"/>
      <c r="Q32" s="371"/>
      <c r="R32" s="372">
        <f t="shared" si="4"/>
        <v>14631</v>
      </c>
      <c r="S32" s="373">
        <f t="shared" si="5"/>
        <v>0.0021807287726972936</v>
      </c>
      <c r="T32" s="370">
        <v>8564</v>
      </c>
      <c r="U32" s="371">
        <v>7727</v>
      </c>
      <c r="V32" s="372"/>
      <c r="W32" s="371"/>
      <c r="X32" s="372">
        <f t="shared" si="6"/>
        <v>16291</v>
      </c>
      <c r="Y32" s="375">
        <f t="shared" si="7"/>
        <v>-0.10189675280829902</v>
      </c>
    </row>
    <row r="33" spans="1:25" ht="19.5" customHeight="1">
      <c r="A33" s="369" t="s">
        <v>295</v>
      </c>
      <c r="B33" s="370">
        <v>1020</v>
      </c>
      <c r="C33" s="371">
        <v>926</v>
      </c>
      <c r="D33" s="372">
        <v>0</v>
      </c>
      <c r="E33" s="371">
        <v>0</v>
      </c>
      <c r="F33" s="372">
        <f t="shared" si="0"/>
        <v>1946</v>
      </c>
      <c r="G33" s="373">
        <f t="shared" si="1"/>
        <v>0.0017517060230422255</v>
      </c>
      <c r="H33" s="370">
        <v>144</v>
      </c>
      <c r="I33" s="371">
        <v>182</v>
      </c>
      <c r="J33" s="372"/>
      <c r="K33" s="371"/>
      <c r="L33" s="372">
        <f t="shared" si="2"/>
        <v>326</v>
      </c>
      <c r="M33" s="374">
        <f t="shared" si="3"/>
        <v>4.969325153374233</v>
      </c>
      <c r="N33" s="370">
        <v>7404</v>
      </c>
      <c r="O33" s="371">
        <v>6630</v>
      </c>
      <c r="P33" s="372"/>
      <c r="Q33" s="371"/>
      <c r="R33" s="372">
        <f t="shared" si="4"/>
        <v>14034</v>
      </c>
      <c r="S33" s="373">
        <f t="shared" si="5"/>
        <v>0.0020917468112934055</v>
      </c>
      <c r="T33" s="370">
        <v>324</v>
      </c>
      <c r="U33" s="371">
        <v>339</v>
      </c>
      <c r="V33" s="372"/>
      <c r="W33" s="371"/>
      <c r="X33" s="372">
        <f t="shared" si="6"/>
        <v>663</v>
      </c>
      <c r="Y33" s="375">
        <f t="shared" si="7"/>
        <v>20.167420814479637</v>
      </c>
    </row>
    <row r="34" spans="1:25" ht="19.5" customHeight="1">
      <c r="A34" s="369" t="s">
        <v>296</v>
      </c>
      <c r="B34" s="370">
        <v>300</v>
      </c>
      <c r="C34" s="371">
        <v>426</v>
      </c>
      <c r="D34" s="372">
        <v>0</v>
      </c>
      <c r="E34" s="371">
        <v>0</v>
      </c>
      <c r="F34" s="372">
        <f t="shared" si="0"/>
        <v>726</v>
      </c>
      <c r="G34" s="373">
        <f t="shared" si="1"/>
        <v>0.0006535141689253112</v>
      </c>
      <c r="H34" s="370">
        <v>0</v>
      </c>
      <c r="I34" s="371">
        <v>257</v>
      </c>
      <c r="J34" s="372"/>
      <c r="K34" s="371"/>
      <c r="L34" s="372">
        <f t="shared" si="2"/>
        <v>257</v>
      </c>
      <c r="M34" s="374">
        <f t="shared" si="3"/>
        <v>1.8249027237354087</v>
      </c>
      <c r="N34" s="370">
        <v>1609</v>
      </c>
      <c r="O34" s="371">
        <v>1798</v>
      </c>
      <c r="P34" s="372"/>
      <c r="Q34" s="371"/>
      <c r="R34" s="372">
        <f t="shared" si="4"/>
        <v>3407</v>
      </c>
      <c r="S34" s="373">
        <f t="shared" si="5"/>
        <v>0.0005078082788995749</v>
      </c>
      <c r="T34" s="370">
        <v>261</v>
      </c>
      <c r="U34" s="371">
        <v>420</v>
      </c>
      <c r="V34" s="372"/>
      <c r="W34" s="371"/>
      <c r="X34" s="372">
        <f t="shared" si="6"/>
        <v>681</v>
      </c>
      <c r="Y34" s="375">
        <f t="shared" si="7"/>
        <v>4.002936857562408</v>
      </c>
    </row>
    <row r="35" spans="1:25" ht="19.5" customHeight="1" thickBot="1">
      <c r="A35" s="376" t="s">
        <v>272</v>
      </c>
      <c r="B35" s="377">
        <v>31181</v>
      </c>
      <c r="C35" s="378">
        <v>35112</v>
      </c>
      <c r="D35" s="379">
        <v>10</v>
      </c>
      <c r="E35" s="378">
        <v>0</v>
      </c>
      <c r="F35" s="379">
        <f t="shared" si="0"/>
        <v>66303</v>
      </c>
      <c r="G35" s="380">
        <f t="shared" si="1"/>
        <v>0.059683126642224395</v>
      </c>
      <c r="H35" s="377">
        <v>21892</v>
      </c>
      <c r="I35" s="378">
        <v>31178</v>
      </c>
      <c r="J35" s="379">
        <v>4</v>
      </c>
      <c r="K35" s="378">
        <v>4</v>
      </c>
      <c r="L35" s="379">
        <f t="shared" si="2"/>
        <v>53078</v>
      </c>
      <c r="M35" s="381">
        <f t="shared" si="3"/>
        <v>0.24916161121368563</v>
      </c>
      <c r="N35" s="377">
        <v>181869</v>
      </c>
      <c r="O35" s="378">
        <v>175759</v>
      </c>
      <c r="P35" s="379">
        <v>95</v>
      </c>
      <c r="Q35" s="378">
        <v>138</v>
      </c>
      <c r="R35" s="379">
        <f t="shared" si="4"/>
        <v>357861</v>
      </c>
      <c r="S35" s="380">
        <f t="shared" si="5"/>
        <v>0.05333864939691246</v>
      </c>
      <c r="T35" s="377">
        <v>105246</v>
      </c>
      <c r="U35" s="378">
        <v>96452</v>
      </c>
      <c r="V35" s="379">
        <v>80</v>
      </c>
      <c r="W35" s="378">
        <v>60</v>
      </c>
      <c r="X35" s="379">
        <f t="shared" si="6"/>
        <v>201838</v>
      </c>
      <c r="Y35" s="382">
        <f t="shared" si="7"/>
        <v>0.7730110286467364</v>
      </c>
    </row>
    <row r="36" spans="1:25" s="145" customFormat="1" ht="19.5" customHeight="1">
      <c r="A36" s="152" t="s">
        <v>55</v>
      </c>
      <c r="B36" s="149">
        <f>SUM(B37:B53)</f>
        <v>119072</v>
      </c>
      <c r="C36" s="148">
        <f>SUM(C37:C53)</f>
        <v>136954</v>
      </c>
      <c r="D36" s="147">
        <f>SUM(D37:D53)</f>
        <v>846</v>
      </c>
      <c r="E36" s="148">
        <f>SUM(E37:E53)</f>
        <v>744</v>
      </c>
      <c r="F36" s="147">
        <f t="shared" si="0"/>
        <v>257616</v>
      </c>
      <c r="G36" s="150">
        <f t="shared" si="1"/>
        <v>0.23189491204113358</v>
      </c>
      <c r="H36" s="149">
        <f>SUM(H37:H53)</f>
        <v>108006</v>
      </c>
      <c r="I36" s="148">
        <f>SUM(I37:I53)</f>
        <v>123187</v>
      </c>
      <c r="J36" s="147">
        <f>SUM(J37:J53)</f>
        <v>1734</v>
      </c>
      <c r="K36" s="148">
        <f>SUM(K37:K53)</f>
        <v>3025</v>
      </c>
      <c r="L36" s="147">
        <f t="shared" si="2"/>
        <v>235952</v>
      </c>
      <c r="M36" s="151">
        <f t="shared" si="3"/>
        <v>0.09181528446463694</v>
      </c>
      <c r="N36" s="149">
        <f>SUM(N37:N53)</f>
        <v>834427</v>
      </c>
      <c r="O36" s="148">
        <f>SUM(O37:O53)</f>
        <v>835711</v>
      </c>
      <c r="P36" s="147">
        <f>SUM(P37:P53)</f>
        <v>5288</v>
      </c>
      <c r="Q36" s="148">
        <f>SUM(Q37:Q53)</f>
        <v>4203</v>
      </c>
      <c r="R36" s="147">
        <f t="shared" si="4"/>
        <v>1679629</v>
      </c>
      <c r="S36" s="150">
        <f t="shared" si="5"/>
        <v>0.250346202430236</v>
      </c>
      <c r="T36" s="149">
        <f>SUM(T37:T53)</f>
        <v>806407</v>
      </c>
      <c r="U36" s="148">
        <f>SUM(U37:U53)</f>
        <v>805175</v>
      </c>
      <c r="V36" s="147">
        <f>SUM(V37:V53)</f>
        <v>2372</v>
      </c>
      <c r="W36" s="148">
        <f>SUM(W37:W53)</f>
        <v>3866</v>
      </c>
      <c r="X36" s="147">
        <f t="shared" si="6"/>
        <v>1617820</v>
      </c>
      <c r="Y36" s="146">
        <f t="shared" si="7"/>
        <v>0.038205115525830946</v>
      </c>
    </row>
    <row r="37" spans="1:25" ht="19.5" customHeight="1">
      <c r="A37" s="362" t="s">
        <v>297</v>
      </c>
      <c r="B37" s="363">
        <v>18805</v>
      </c>
      <c r="C37" s="364">
        <v>21785</v>
      </c>
      <c r="D37" s="365">
        <v>0</v>
      </c>
      <c r="E37" s="364">
        <v>0</v>
      </c>
      <c r="F37" s="365">
        <f t="shared" si="0"/>
        <v>40590</v>
      </c>
      <c r="G37" s="366">
        <f t="shared" si="1"/>
        <v>0.03653738308082422</v>
      </c>
      <c r="H37" s="363">
        <v>20520</v>
      </c>
      <c r="I37" s="364">
        <v>24109</v>
      </c>
      <c r="J37" s="365">
        <v>4</v>
      </c>
      <c r="K37" s="364"/>
      <c r="L37" s="365">
        <f t="shared" si="2"/>
        <v>44633</v>
      </c>
      <c r="M37" s="367">
        <f t="shared" si="3"/>
        <v>-0.09058320077073023</v>
      </c>
      <c r="N37" s="363">
        <v>139077</v>
      </c>
      <c r="O37" s="364">
        <v>139254</v>
      </c>
      <c r="P37" s="365">
        <v>142</v>
      </c>
      <c r="Q37" s="364">
        <v>100</v>
      </c>
      <c r="R37" s="365">
        <f t="shared" si="4"/>
        <v>278573</v>
      </c>
      <c r="S37" s="366">
        <f t="shared" si="5"/>
        <v>0.04152089101200213</v>
      </c>
      <c r="T37" s="383">
        <v>163525</v>
      </c>
      <c r="U37" s="364">
        <v>166182</v>
      </c>
      <c r="V37" s="365">
        <v>13</v>
      </c>
      <c r="W37" s="364">
        <v>15</v>
      </c>
      <c r="X37" s="365">
        <f t="shared" si="6"/>
        <v>329735</v>
      </c>
      <c r="Y37" s="368">
        <f t="shared" si="7"/>
        <v>-0.15516096259117174</v>
      </c>
    </row>
    <row r="38" spans="1:25" ht="19.5" customHeight="1">
      <c r="A38" s="369" t="s">
        <v>298</v>
      </c>
      <c r="B38" s="370">
        <v>17719</v>
      </c>
      <c r="C38" s="371">
        <v>19417</v>
      </c>
      <c r="D38" s="372">
        <v>0</v>
      </c>
      <c r="E38" s="371">
        <v>0</v>
      </c>
      <c r="F38" s="372">
        <f t="shared" si="0"/>
        <v>37136</v>
      </c>
      <c r="G38" s="373">
        <f t="shared" si="1"/>
        <v>0.03342823991351289</v>
      </c>
      <c r="H38" s="370">
        <v>18111</v>
      </c>
      <c r="I38" s="371">
        <v>20005</v>
      </c>
      <c r="J38" s="372">
        <v>0</v>
      </c>
      <c r="K38" s="371">
        <v>4</v>
      </c>
      <c r="L38" s="372">
        <f t="shared" si="2"/>
        <v>38120</v>
      </c>
      <c r="M38" s="374">
        <f t="shared" si="3"/>
        <v>-0.025813221406085995</v>
      </c>
      <c r="N38" s="370">
        <v>111984</v>
      </c>
      <c r="O38" s="371">
        <v>108219</v>
      </c>
      <c r="P38" s="372">
        <v>3</v>
      </c>
      <c r="Q38" s="371">
        <v>3</v>
      </c>
      <c r="R38" s="372">
        <f t="shared" si="4"/>
        <v>220209</v>
      </c>
      <c r="S38" s="373">
        <f t="shared" si="5"/>
        <v>0.032821823683063245</v>
      </c>
      <c r="T38" s="384">
        <v>122112</v>
      </c>
      <c r="U38" s="371">
        <v>117147</v>
      </c>
      <c r="V38" s="372">
        <v>13</v>
      </c>
      <c r="W38" s="371">
        <v>17</v>
      </c>
      <c r="X38" s="372">
        <f t="shared" si="6"/>
        <v>239289</v>
      </c>
      <c r="Y38" s="375">
        <f t="shared" si="7"/>
        <v>-0.07973621854744684</v>
      </c>
    </row>
    <row r="39" spans="1:25" ht="19.5" customHeight="1">
      <c r="A39" s="369" t="s">
        <v>299</v>
      </c>
      <c r="B39" s="370">
        <v>15080</v>
      </c>
      <c r="C39" s="371">
        <v>14992</v>
      </c>
      <c r="D39" s="372">
        <v>0</v>
      </c>
      <c r="E39" s="371">
        <v>0</v>
      </c>
      <c r="F39" s="372">
        <f t="shared" si="0"/>
        <v>30072</v>
      </c>
      <c r="G39" s="373">
        <f t="shared" si="1"/>
        <v>0.027069529046724463</v>
      </c>
      <c r="H39" s="370">
        <v>12572</v>
      </c>
      <c r="I39" s="371">
        <v>13586</v>
      </c>
      <c r="J39" s="372">
        <v>14</v>
      </c>
      <c r="K39" s="371">
        <v>63</v>
      </c>
      <c r="L39" s="372">
        <f t="shared" si="2"/>
        <v>26235</v>
      </c>
      <c r="M39" s="374">
        <f t="shared" si="3"/>
        <v>0.14625500285877635</v>
      </c>
      <c r="N39" s="370">
        <v>103724</v>
      </c>
      <c r="O39" s="371">
        <v>96220</v>
      </c>
      <c r="P39" s="372">
        <v>0</v>
      </c>
      <c r="Q39" s="371">
        <v>0</v>
      </c>
      <c r="R39" s="372">
        <f t="shared" si="4"/>
        <v>199944</v>
      </c>
      <c r="S39" s="373">
        <f t="shared" si="5"/>
        <v>0.029801355596212678</v>
      </c>
      <c r="T39" s="384">
        <v>106575</v>
      </c>
      <c r="U39" s="371">
        <v>101245</v>
      </c>
      <c r="V39" s="372">
        <v>359</v>
      </c>
      <c r="W39" s="371">
        <v>557</v>
      </c>
      <c r="X39" s="372">
        <f t="shared" si="6"/>
        <v>208736</v>
      </c>
      <c r="Y39" s="375">
        <f t="shared" si="7"/>
        <v>-0.0421201900965813</v>
      </c>
    </row>
    <row r="40" spans="1:25" ht="19.5" customHeight="1">
      <c r="A40" s="369" t="s">
        <v>300</v>
      </c>
      <c r="B40" s="370">
        <v>9578</v>
      </c>
      <c r="C40" s="371">
        <v>11504</v>
      </c>
      <c r="D40" s="372">
        <v>0</v>
      </c>
      <c r="E40" s="371">
        <v>0</v>
      </c>
      <c r="F40" s="372">
        <f t="shared" si="0"/>
        <v>21082</v>
      </c>
      <c r="G40" s="373">
        <f t="shared" si="1"/>
        <v>0.018977115302043268</v>
      </c>
      <c r="H40" s="370">
        <v>8278</v>
      </c>
      <c r="I40" s="371">
        <v>11208</v>
      </c>
      <c r="J40" s="372"/>
      <c r="K40" s="371"/>
      <c r="L40" s="372">
        <f t="shared" si="2"/>
        <v>19486</v>
      </c>
      <c r="M40" s="374" t="s">
        <v>45</v>
      </c>
      <c r="N40" s="370">
        <v>80635</v>
      </c>
      <c r="O40" s="371">
        <v>78459</v>
      </c>
      <c r="P40" s="372">
        <v>1</v>
      </c>
      <c r="Q40" s="371">
        <v>0</v>
      </c>
      <c r="R40" s="372">
        <f t="shared" si="4"/>
        <v>159095</v>
      </c>
      <c r="S40" s="373">
        <f t="shared" si="5"/>
        <v>0.02371287294732253</v>
      </c>
      <c r="T40" s="384">
        <v>55448</v>
      </c>
      <c r="U40" s="371">
        <v>60230</v>
      </c>
      <c r="V40" s="372">
        <v>34</v>
      </c>
      <c r="W40" s="371">
        <v>0</v>
      </c>
      <c r="X40" s="372">
        <f t="shared" si="6"/>
        <v>115712</v>
      </c>
      <c r="Y40" s="375">
        <f t="shared" si="7"/>
        <v>0.3749222206858407</v>
      </c>
    </row>
    <row r="41" spans="1:25" ht="19.5" customHeight="1">
      <c r="A41" s="369" t="s">
        <v>301</v>
      </c>
      <c r="B41" s="370">
        <v>8977</v>
      </c>
      <c r="C41" s="371">
        <v>10245</v>
      </c>
      <c r="D41" s="372">
        <v>0</v>
      </c>
      <c r="E41" s="371">
        <v>0</v>
      </c>
      <c r="F41" s="372">
        <f t="shared" si="0"/>
        <v>19222</v>
      </c>
      <c r="G41" s="373">
        <f t="shared" si="1"/>
        <v>0.01730282280314371</v>
      </c>
      <c r="H41" s="370">
        <v>7605</v>
      </c>
      <c r="I41" s="371">
        <v>9316</v>
      </c>
      <c r="J41" s="372"/>
      <c r="K41" s="371">
        <v>0</v>
      </c>
      <c r="L41" s="372">
        <f t="shared" si="2"/>
        <v>16921</v>
      </c>
      <c r="M41" s="374">
        <f t="shared" si="3"/>
        <v>0.13598487087051603</v>
      </c>
      <c r="N41" s="370">
        <v>65152</v>
      </c>
      <c r="O41" s="371">
        <v>65473</v>
      </c>
      <c r="P41" s="372">
        <v>316</v>
      </c>
      <c r="Q41" s="371">
        <v>462</v>
      </c>
      <c r="R41" s="372">
        <f t="shared" si="4"/>
        <v>131403</v>
      </c>
      <c r="S41" s="373">
        <f t="shared" si="5"/>
        <v>0.019585421565083895</v>
      </c>
      <c r="T41" s="384">
        <v>60505</v>
      </c>
      <c r="U41" s="371">
        <v>59647</v>
      </c>
      <c r="V41" s="372"/>
      <c r="W41" s="371">
        <v>0</v>
      </c>
      <c r="X41" s="372">
        <f t="shared" si="6"/>
        <v>120152</v>
      </c>
      <c r="Y41" s="375">
        <f t="shared" si="7"/>
        <v>0.09363972301751122</v>
      </c>
    </row>
    <row r="42" spans="1:25" ht="19.5" customHeight="1">
      <c r="A42" s="369" t="s">
        <v>302</v>
      </c>
      <c r="B42" s="370">
        <v>6124</v>
      </c>
      <c r="C42" s="371">
        <v>10201</v>
      </c>
      <c r="D42" s="372">
        <v>4</v>
      </c>
      <c r="E42" s="371">
        <v>0</v>
      </c>
      <c r="F42" s="372">
        <f t="shared" si="0"/>
        <v>16329</v>
      </c>
      <c r="G42" s="373">
        <f t="shared" si="1"/>
        <v>0.014698667857274667</v>
      </c>
      <c r="H42" s="370">
        <v>6338</v>
      </c>
      <c r="I42" s="371">
        <v>7550</v>
      </c>
      <c r="J42" s="372">
        <v>83</v>
      </c>
      <c r="K42" s="371">
        <v>238</v>
      </c>
      <c r="L42" s="372">
        <f t="shared" si="2"/>
        <v>14209</v>
      </c>
      <c r="M42" s="374">
        <f t="shared" si="3"/>
        <v>0.14920121050038704</v>
      </c>
      <c r="N42" s="370">
        <v>48014</v>
      </c>
      <c r="O42" s="371">
        <v>56539</v>
      </c>
      <c r="P42" s="372">
        <v>272</v>
      </c>
      <c r="Q42" s="371">
        <v>90</v>
      </c>
      <c r="R42" s="372">
        <f t="shared" si="4"/>
        <v>104915</v>
      </c>
      <c r="S42" s="373">
        <f t="shared" si="5"/>
        <v>0.01563742459076868</v>
      </c>
      <c r="T42" s="384">
        <v>62697</v>
      </c>
      <c r="U42" s="371">
        <v>68384</v>
      </c>
      <c r="V42" s="372">
        <v>202</v>
      </c>
      <c r="W42" s="371">
        <v>441</v>
      </c>
      <c r="X42" s="372">
        <f t="shared" si="6"/>
        <v>131724</v>
      </c>
      <c r="Y42" s="375">
        <f t="shared" si="7"/>
        <v>-0.20352403510370165</v>
      </c>
    </row>
    <row r="43" spans="1:25" ht="19.5" customHeight="1">
      <c r="A43" s="369" t="s">
        <v>303</v>
      </c>
      <c r="B43" s="370">
        <v>7257</v>
      </c>
      <c r="C43" s="371">
        <v>7979</v>
      </c>
      <c r="D43" s="372">
        <v>0</v>
      </c>
      <c r="E43" s="371">
        <v>0</v>
      </c>
      <c r="F43" s="372">
        <f>SUM(B43:E43)</f>
        <v>15236</v>
      </c>
      <c r="G43" s="373">
        <f>F43/$F$9</f>
        <v>0.013714795974856808</v>
      </c>
      <c r="H43" s="370">
        <v>9203</v>
      </c>
      <c r="I43" s="371">
        <v>9641</v>
      </c>
      <c r="J43" s="372"/>
      <c r="K43" s="371"/>
      <c r="L43" s="372">
        <f>SUM(H43:K43)</f>
        <v>18844</v>
      </c>
      <c r="M43" s="374">
        <f>IF(ISERROR(F43/L43-1),"         /0",(F43/L43-1))</f>
        <v>-0.19146677987688387</v>
      </c>
      <c r="N43" s="370">
        <v>55111</v>
      </c>
      <c r="O43" s="371">
        <v>57628</v>
      </c>
      <c r="P43" s="372">
        <v>8</v>
      </c>
      <c r="Q43" s="371">
        <v>1</v>
      </c>
      <c r="R43" s="372">
        <f>SUM(N43:Q43)</f>
        <v>112748</v>
      </c>
      <c r="S43" s="373">
        <f>R43/$R$9</f>
        <v>0.016804921581851852</v>
      </c>
      <c r="T43" s="384">
        <v>61584</v>
      </c>
      <c r="U43" s="371">
        <v>62015</v>
      </c>
      <c r="V43" s="372">
        <v>0</v>
      </c>
      <c r="W43" s="371">
        <v>1</v>
      </c>
      <c r="X43" s="372">
        <f>SUM(T43:W43)</f>
        <v>123600</v>
      </c>
      <c r="Y43" s="375">
        <f>IF(ISERROR(R43/X43-1),"         /0",(R43/X43-1))</f>
        <v>-0.08779935275080908</v>
      </c>
    </row>
    <row r="44" spans="1:25" ht="19.5" customHeight="1">
      <c r="A44" s="369" t="s">
        <v>304</v>
      </c>
      <c r="B44" s="370">
        <v>2513</v>
      </c>
      <c r="C44" s="371">
        <v>3356</v>
      </c>
      <c r="D44" s="372">
        <v>0</v>
      </c>
      <c r="E44" s="371">
        <v>0</v>
      </c>
      <c r="F44" s="372">
        <f t="shared" si="0"/>
        <v>5869</v>
      </c>
      <c r="G44" s="373">
        <f t="shared" si="1"/>
        <v>0.005283022944108336</v>
      </c>
      <c r="H44" s="370">
        <v>11</v>
      </c>
      <c r="I44" s="371">
        <v>3</v>
      </c>
      <c r="J44" s="372"/>
      <c r="K44" s="371"/>
      <c r="L44" s="372">
        <f t="shared" si="2"/>
        <v>14</v>
      </c>
      <c r="M44" s="374" t="s">
        <v>45</v>
      </c>
      <c r="N44" s="370">
        <v>13395</v>
      </c>
      <c r="O44" s="371">
        <v>17176</v>
      </c>
      <c r="P44" s="372"/>
      <c r="Q44" s="371"/>
      <c r="R44" s="372">
        <f t="shared" si="4"/>
        <v>30571</v>
      </c>
      <c r="S44" s="373">
        <f t="shared" si="5"/>
        <v>0.0045565620470322575</v>
      </c>
      <c r="T44" s="384">
        <v>54</v>
      </c>
      <c r="U44" s="371">
        <v>56</v>
      </c>
      <c r="V44" s="372"/>
      <c r="W44" s="371">
        <v>0</v>
      </c>
      <c r="X44" s="372">
        <f t="shared" si="6"/>
        <v>110</v>
      </c>
      <c r="Y44" s="375" t="s">
        <v>45</v>
      </c>
    </row>
    <row r="45" spans="1:25" ht="19.5" customHeight="1">
      <c r="A45" s="369" t="s">
        <v>305</v>
      </c>
      <c r="B45" s="370">
        <v>2292</v>
      </c>
      <c r="C45" s="371">
        <v>2500</v>
      </c>
      <c r="D45" s="372">
        <v>0</v>
      </c>
      <c r="E45" s="371">
        <v>5</v>
      </c>
      <c r="F45" s="372">
        <f>SUM(B45:E45)</f>
        <v>4797</v>
      </c>
      <c r="G45" s="373">
        <f>F45/$F$9</f>
        <v>0.004318054364097408</v>
      </c>
      <c r="H45" s="370">
        <v>1426</v>
      </c>
      <c r="I45" s="371">
        <v>1718</v>
      </c>
      <c r="J45" s="372"/>
      <c r="K45" s="371">
        <v>7</v>
      </c>
      <c r="L45" s="372">
        <f>SUM(H45:K45)</f>
        <v>3151</v>
      </c>
      <c r="M45" s="374">
        <f>IF(ISERROR(F45/L45-1),"         /0",(F45/L45-1))</f>
        <v>0.5223738495715646</v>
      </c>
      <c r="N45" s="370">
        <v>13820</v>
      </c>
      <c r="O45" s="371">
        <v>13025</v>
      </c>
      <c r="P45" s="372">
        <v>6</v>
      </c>
      <c r="Q45" s="371">
        <v>7</v>
      </c>
      <c r="R45" s="372">
        <f>SUM(N45:Q45)</f>
        <v>26858</v>
      </c>
      <c r="S45" s="373">
        <f>R45/$R$9</f>
        <v>0.004003144923594007</v>
      </c>
      <c r="T45" s="384">
        <v>12347</v>
      </c>
      <c r="U45" s="371">
        <v>12123</v>
      </c>
      <c r="V45" s="372">
        <v>6</v>
      </c>
      <c r="W45" s="371">
        <v>7</v>
      </c>
      <c r="X45" s="372">
        <f>SUM(T45:W45)</f>
        <v>24483</v>
      </c>
      <c r="Y45" s="375">
        <f>IF(ISERROR(R45/X45-1),"         /0",(R45/X45-1))</f>
        <v>0.09700608585549153</v>
      </c>
    </row>
    <row r="46" spans="1:25" ht="19.5" customHeight="1">
      <c r="A46" s="369" t="s">
        <v>306</v>
      </c>
      <c r="B46" s="370">
        <v>1912</v>
      </c>
      <c r="C46" s="371">
        <v>1982</v>
      </c>
      <c r="D46" s="372">
        <v>0</v>
      </c>
      <c r="E46" s="371">
        <v>0</v>
      </c>
      <c r="F46" s="372">
        <f t="shared" si="0"/>
        <v>3894</v>
      </c>
      <c r="G46" s="373">
        <f t="shared" si="1"/>
        <v>0.003505212360599397</v>
      </c>
      <c r="H46" s="370">
        <v>1687</v>
      </c>
      <c r="I46" s="371">
        <v>2073</v>
      </c>
      <c r="J46" s="372"/>
      <c r="K46" s="371"/>
      <c r="L46" s="372">
        <f t="shared" si="2"/>
        <v>3760</v>
      </c>
      <c r="M46" s="374">
        <f t="shared" si="3"/>
        <v>0.03563829787234041</v>
      </c>
      <c r="N46" s="370">
        <v>13155</v>
      </c>
      <c r="O46" s="371">
        <v>13967</v>
      </c>
      <c r="P46" s="372"/>
      <c r="Q46" s="371">
        <v>0</v>
      </c>
      <c r="R46" s="372">
        <f t="shared" si="4"/>
        <v>27122</v>
      </c>
      <c r="S46" s="373">
        <f t="shared" si="5"/>
        <v>0.0040424937306469825</v>
      </c>
      <c r="T46" s="384">
        <v>13909</v>
      </c>
      <c r="U46" s="371">
        <v>14643</v>
      </c>
      <c r="V46" s="372"/>
      <c r="W46" s="371"/>
      <c r="X46" s="372">
        <f t="shared" si="6"/>
        <v>28552</v>
      </c>
      <c r="Y46" s="375">
        <f t="shared" si="7"/>
        <v>-0.05008405715886799</v>
      </c>
    </row>
    <row r="47" spans="1:25" ht="19.5" customHeight="1">
      <c r="A47" s="369" t="s">
        <v>307</v>
      </c>
      <c r="B47" s="370">
        <v>1821</v>
      </c>
      <c r="C47" s="371">
        <v>1711</v>
      </c>
      <c r="D47" s="372">
        <v>0</v>
      </c>
      <c r="E47" s="371">
        <v>0</v>
      </c>
      <c r="F47" s="372">
        <f t="shared" si="0"/>
        <v>3532</v>
      </c>
      <c r="G47" s="373">
        <f t="shared" si="1"/>
        <v>0.0031793554333942138</v>
      </c>
      <c r="H47" s="370">
        <v>1073</v>
      </c>
      <c r="I47" s="371">
        <v>1066</v>
      </c>
      <c r="J47" s="372"/>
      <c r="K47" s="371"/>
      <c r="L47" s="372">
        <f t="shared" si="2"/>
        <v>2139</v>
      </c>
      <c r="M47" s="374">
        <f t="shared" si="3"/>
        <v>0.6512388966806919</v>
      </c>
      <c r="N47" s="370">
        <v>9008</v>
      </c>
      <c r="O47" s="371">
        <v>8058</v>
      </c>
      <c r="P47" s="372">
        <v>0</v>
      </c>
      <c r="Q47" s="371">
        <v>2</v>
      </c>
      <c r="R47" s="372">
        <f t="shared" si="4"/>
        <v>17068</v>
      </c>
      <c r="S47" s="373">
        <f t="shared" si="5"/>
        <v>0.002543959995379496</v>
      </c>
      <c r="T47" s="384">
        <v>9289</v>
      </c>
      <c r="U47" s="371">
        <v>7897</v>
      </c>
      <c r="V47" s="372"/>
      <c r="W47" s="371"/>
      <c r="X47" s="372">
        <f t="shared" si="6"/>
        <v>17186</v>
      </c>
      <c r="Y47" s="375">
        <f t="shared" si="7"/>
        <v>-0.0068660537646921815</v>
      </c>
    </row>
    <row r="48" spans="1:25" ht="19.5" customHeight="1">
      <c r="A48" s="369" t="s">
        <v>308</v>
      </c>
      <c r="B48" s="370">
        <v>1618</v>
      </c>
      <c r="C48" s="371">
        <v>1508</v>
      </c>
      <c r="D48" s="372">
        <v>0</v>
      </c>
      <c r="E48" s="371">
        <v>0</v>
      </c>
      <c r="F48" s="372">
        <f>SUM(B48:E48)</f>
        <v>3126</v>
      </c>
      <c r="G48" s="373">
        <f>F48/$F$9</f>
        <v>0.0028138915868602243</v>
      </c>
      <c r="H48" s="370">
        <v>1349</v>
      </c>
      <c r="I48" s="371">
        <v>1607</v>
      </c>
      <c r="J48" s="372"/>
      <c r="K48" s="371"/>
      <c r="L48" s="372">
        <f>SUM(H48:K48)</f>
        <v>2956</v>
      </c>
      <c r="M48" s="374">
        <f>IF(ISERROR(F48/L48-1),"         /0",(F48/L48-1))</f>
        <v>0.057510148849797105</v>
      </c>
      <c r="N48" s="370">
        <v>9359</v>
      </c>
      <c r="O48" s="371">
        <v>9743</v>
      </c>
      <c r="P48" s="372">
        <v>61</v>
      </c>
      <c r="Q48" s="371">
        <v>0</v>
      </c>
      <c r="R48" s="372">
        <f>SUM(N48:Q48)</f>
        <v>19163</v>
      </c>
      <c r="S48" s="373">
        <f>R48/$R$9</f>
        <v>0.0028562166271067077</v>
      </c>
      <c r="T48" s="384">
        <v>6976</v>
      </c>
      <c r="U48" s="371">
        <v>8390</v>
      </c>
      <c r="V48" s="372">
        <v>1</v>
      </c>
      <c r="W48" s="371"/>
      <c r="X48" s="372">
        <f>SUM(T48:W48)</f>
        <v>15367</v>
      </c>
      <c r="Y48" s="375">
        <f>IF(ISERROR(R48/X48-1),"         /0",(R48/X48-1))</f>
        <v>0.24702284115312034</v>
      </c>
    </row>
    <row r="49" spans="1:25" ht="19.5" customHeight="1">
      <c r="A49" s="369" t="s">
        <v>309</v>
      </c>
      <c r="B49" s="370">
        <v>962</v>
      </c>
      <c r="C49" s="371">
        <v>1110</v>
      </c>
      <c r="D49" s="372">
        <v>0</v>
      </c>
      <c r="E49" s="371">
        <v>0</v>
      </c>
      <c r="F49" s="372">
        <f>SUM(B49:E49)</f>
        <v>2072</v>
      </c>
      <c r="G49" s="373">
        <f>F49/$F$9</f>
        <v>0.0018651258374838085</v>
      </c>
      <c r="H49" s="370">
        <v>1066</v>
      </c>
      <c r="I49" s="371">
        <v>1252</v>
      </c>
      <c r="J49" s="372"/>
      <c r="K49" s="371"/>
      <c r="L49" s="372">
        <f>SUM(H49:K49)</f>
        <v>2318</v>
      </c>
      <c r="M49" s="374">
        <f>IF(ISERROR(F49/L49-1),"         /0",(F49/L49-1))</f>
        <v>-0.1061259706643658</v>
      </c>
      <c r="N49" s="370">
        <v>6553</v>
      </c>
      <c r="O49" s="371">
        <v>6283</v>
      </c>
      <c r="P49" s="372"/>
      <c r="Q49" s="371"/>
      <c r="R49" s="372">
        <f>SUM(N49:Q49)</f>
        <v>12836</v>
      </c>
      <c r="S49" s="373">
        <f>R49/$R$9</f>
        <v>0.0019131866944393726</v>
      </c>
      <c r="T49" s="384">
        <v>6017</v>
      </c>
      <c r="U49" s="371">
        <v>6353</v>
      </c>
      <c r="V49" s="372"/>
      <c r="W49" s="371"/>
      <c r="X49" s="372">
        <f>SUM(T49:W49)</f>
        <v>12370</v>
      </c>
      <c r="Y49" s="375">
        <f>IF(ISERROR(R49/X49-1),"         /0",(R49/X49-1))</f>
        <v>0.03767178658043657</v>
      </c>
    </row>
    <row r="50" spans="1:25" ht="19.5" customHeight="1">
      <c r="A50" s="369" t="s">
        <v>310</v>
      </c>
      <c r="B50" s="370">
        <v>752</v>
      </c>
      <c r="C50" s="371">
        <v>1080</v>
      </c>
      <c r="D50" s="372">
        <v>0</v>
      </c>
      <c r="E50" s="371">
        <v>0</v>
      </c>
      <c r="F50" s="372">
        <f t="shared" si="0"/>
        <v>1832</v>
      </c>
      <c r="G50" s="373">
        <f t="shared" si="1"/>
        <v>0.0016490880956903172</v>
      </c>
      <c r="H50" s="370">
        <v>1498</v>
      </c>
      <c r="I50" s="371">
        <v>1624</v>
      </c>
      <c r="J50" s="372"/>
      <c r="K50" s="371"/>
      <c r="L50" s="372">
        <f t="shared" si="2"/>
        <v>3122</v>
      </c>
      <c r="M50" s="374">
        <f t="shared" si="3"/>
        <v>-0.41319666880204997</v>
      </c>
      <c r="N50" s="370">
        <v>8555</v>
      </c>
      <c r="O50" s="371">
        <v>8038</v>
      </c>
      <c r="P50" s="372"/>
      <c r="Q50" s="371">
        <v>0</v>
      </c>
      <c r="R50" s="372">
        <f t="shared" si="4"/>
        <v>16593</v>
      </c>
      <c r="S50" s="373">
        <f t="shared" si="5"/>
        <v>0.002473161952386453</v>
      </c>
      <c r="T50" s="384">
        <v>8796</v>
      </c>
      <c r="U50" s="371">
        <v>7896</v>
      </c>
      <c r="V50" s="372"/>
      <c r="W50" s="371"/>
      <c r="X50" s="372">
        <f t="shared" si="6"/>
        <v>16692</v>
      </c>
      <c r="Y50" s="375">
        <f t="shared" si="7"/>
        <v>-0.0059309849029475226</v>
      </c>
    </row>
    <row r="51" spans="1:25" ht="19.5" customHeight="1">
      <c r="A51" s="369" t="s">
        <v>311</v>
      </c>
      <c r="B51" s="370">
        <v>236</v>
      </c>
      <c r="C51" s="371">
        <v>272</v>
      </c>
      <c r="D51" s="372">
        <v>550</v>
      </c>
      <c r="E51" s="371">
        <v>521</v>
      </c>
      <c r="F51" s="372">
        <f t="shared" si="0"/>
        <v>1579</v>
      </c>
      <c r="G51" s="373">
        <f t="shared" si="1"/>
        <v>0.0014213483095496782</v>
      </c>
      <c r="H51" s="370">
        <v>31</v>
      </c>
      <c r="I51" s="371">
        <v>58</v>
      </c>
      <c r="J51" s="372"/>
      <c r="K51" s="371"/>
      <c r="L51" s="372">
        <f t="shared" si="2"/>
        <v>89</v>
      </c>
      <c r="M51" s="374">
        <f t="shared" si="3"/>
        <v>16.741573033707866</v>
      </c>
      <c r="N51" s="370">
        <v>341</v>
      </c>
      <c r="O51" s="371">
        <v>481</v>
      </c>
      <c r="P51" s="372">
        <v>550</v>
      </c>
      <c r="Q51" s="371">
        <v>521</v>
      </c>
      <c r="R51" s="372">
        <f t="shared" si="4"/>
        <v>1893</v>
      </c>
      <c r="S51" s="373">
        <f t="shared" si="5"/>
        <v>0.00028214883239122254</v>
      </c>
      <c r="T51" s="384">
        <v>4848</v>
      </c>
      <c r="U51" s="371">
        <v>5146</v>
      </c>
      <c r="V51" s="372"/>
      <c r="W51" s="371"/>
      <c r="X51" s="372">
        <f t="shared" si="6"/>
        <v>9994</v>
      </c>
      <c r="Y51" s="375">
        <f t="shared" si="7"/>
        <v>-0.8105863518110866</v>
      </c>
    </row>
    <row r="52" spans="1:25" ht="19.5" customHeight="1">
      <c r="A52" s="369" t="s">
        <v>312</v>
      </c>
      <c r="B52" s="370">
        <v>405</v>
      </c>
      <c r="C52" s="371">
        <v>393</v>
      </c>
      <c r="D52" s="372">
        <v>0</v>
      </c>
      <c r="E52" s="371">
        <v>0</v>
      </c>
      <c r="F52" s="372">
        <f t="shared" si="0"/>
        <v>798</v>
      </c>
      <c r="G52" s="373">
        <f t="shared" si="1"/>
        <v>0.0007183254914633586</v>
      </c>
      <c r="H52" s="370">
        <v>137</v>
      </c>
      <c r="I52" s="371">
        <v>147</v>
      </c>
      <c r="J52" s="372"/>
      <c r="K52" s="371"/>
      <c r="L52" s="372">
        <f t="shared" si="2"/>
        <v>284</v>
      </c>
      <c r="M52" s="374" t="s">
        <v>45</v>
      </c>
      <c r="N52" s="370">
        <v>1704</v>
      </c>
      <c r="O52" s="371">
        <v>1679</v>
      </c>
      <c r="P52" s="372"/>
      <c r="Q52" s="371"/>
      <c r="R52" s="372">
        <f t="shared" si="4"/>
        <v>3383</v>
      </c>
      <c r="S52" s="373">
        <f t="shared" si="5"/>
        <v>0.0005042311146220317</v>
      </c>
      <c r="T52" s="384">
        <v>1133</v>
      </c>
      <c r="U52" s="371">
        <v>1119</v>
      </c>
      <c r="V52" s="372"/>
      <c r="W52" s="371"/>
      <c r="X52" s="372">
        <f t="shared" si="6"/>
        <v>2252</v>
      </c>
      <c r="Y52" s="375" t="s">
        <v>45</v>
      </c>
    </row>
    <row r="53" spans="1:25" ht="19.5" customHeight="1" thickBot="1">
      <c r="A53" s="376" t="s">
        <v>272</v>
      </c>
      <c r="B53" s="377">
        <v>23021</v>
      </c>
      <c r="C53" s="378">
        <v>26919</v>
      </c>
      <c r="D53" s="379">
        <v>292</v>
      </c>
      <c r="E53" s="378">
        <v>218</v>
      </c>
      <c r="F53" s="379">
        <f aca="true" t="shared" si="16" ref="F53:F96">SUM(B53:E53)</f>
        <v>50450</v>
      </c>
      <c r="G53" s="380">
        <f aca="true" t="shared" si="17" ref="G53:G96">F53/$F$9</f>
        <v>0.045412933639506825</v>
      </c>
      <c r="H53" s="377">
        <v>17101</v>
      </c>
      <c r="I53" s="378">
        <v>18224</v>
      </c>
      <c r="J53" s="379">
        <v>1633</v>
      </c>
      <c r="K53" s="378">
        <v>2713</v>
      </c>
      <c r="L53" s="379">
        <f aca="true" t="shared" si="18" ref="L53:L96">SUM(H53:K53)</f>
        <v>39671</v>
      </c>
      <c r="M53" s="381">
        <f aca="true" t="shared" si="19" ref="M53:M96">IF(ISERROR(F53/L53-1),"         /0",(F53/L53-1))</f>
        <v>0.2717098132136826</v>
      </c>
      <c r="N53" s="377">
        <v>154840</v>
      </c>
      <c r="O53" s="378">
        <v>155469</v>
      </c>
      <c r="P53" s="379">
        <v>3929</v>
      </c>
      <c r="Q53" s="378">
        <v>3017</v>
      </c>
      <c r="R53" s="379">
        <f aca="true" t="shared" si="20" ref="R53:R96">SUM(N53:Q53)</f>
        <v>317255</v>
      </c>
      <c r="S53" s="380">
        <f aca="true" t="shared" si="21" ref="S53:S96">R53/$R$9</f>
        <v>0.04728638553633244</v>
      </c>
      <c r="T53" s="385">
        <v>110592</v>
      </c>
      <c r="U53" s="378">
        <v>106702</v>
      </c>
      <c r="V53" s="379">
        <v>1744</v>
      </c>
      <c r="W53" s="378">
        <v>2828</v>
      </c>
      <c r="X53" s="379">
        <f aca="true" t="shared" si="22" ref="X53:X97">SUM(T53:W53)</f>
        <v>221866</v>
      </c>
      <c r="Y53" s="382">
        <f aca="true" t="shared" si="23" ref="Y53:Y96">IF(ISERROR(R53/X53-1),"         /0",(R53/X53-1))</f>
        <v>0.4299396933284054</v>
      </c>
    </row>
    <row r="54" spans="1:25" s="145" customFormat="1" ht="19.5" customHeight="1">
      <c r="A54" s="152" t="s">
        <v>54</v>
      </c>
      <c r="B54" s="149">
        <f>SUM(B55:B66)</f>
        <v>67846</v>
      </c>
      <c r="C54" s="148">
        <f>SUM(C55:C66)</f>
        <v>80950</v>
      </c>
      <c r="D54" s="147">
        <f>SUM(D55:D66)</f>
        <v>0</v>
      </c>
      <c r="E54" s="148">
        <f>SUM(E55:E66)</f>
        <v>7</v>
      </c>
      <c r="F54" s="147">
        <f t="shared" si="16"/>
        <v>148803</v>
      </c>
      <c r="G54" s="150">
        <f t="shared" si="17"/>
        <v>0.13394610038373703</v>
      </c>
      <c r="H54" s="149">
        <f>SUM(H55:H66)</f>
        <v>60775</v>
      </c>
      <c r="I54" s="148">
        <f>SUM(I55:I66)</f>
        <v>74390</v>
      </c>
      <c r="J54" s="147">
        <f>SUM(J55:J66)</f>
        <v>1</v>
      </c>
      <c r="K54" s="148">
        <f>SUM(K55:K66)</f>
        <v>0</v>
      </c>
      <c r="L54" s="147">
        <f t="shared" si="18"/>
        <v>135166</v>
      </c>
      <c r="M54" s="151">
        <f t="shared" si="19"/>
        <v>0.10089075655120361</v>
      </c>
      <c r="N54" s="149">
        <f>SUM(N55:N66)</f>
        <v>438418</v>
      </c>
      <c r="O54" s="148">
        <f>SUM(O55:O66)</f>
        <v>392344</v>
      </c>
      <c r="P54" s="147">
        <f>SUM(P55:P66)</f>
        <v>71</v>
      </c>
      <c r="Q54" s="148">
        <f>SUM(Q55:Q66)</f>
        <v>34</v>
      </c>
      <c r="R54" s="147">
        <f t="shared" si="20"/>
        <v>830867</v>
      </c>
      <c r="S54" s="150">
        <f t="shared" si="21"/>
        <v>0.1238394896578964</v>
      </c>
      <c r="T54" s="149">
        <f>SUM(T55:T66)</f>
        <v>387257</v>
      </c>
      <c r="U54" s="148">
        <f>SUM(U55:U66)</f>
        <v>355042</v>
      </c>
      <c r="V54" s="147">
        <f>SUM(V55:V66)</f>
        <v>61</v>
      </c>
      <c r="W54" s="148">
        <f>SUM(W55:W66)</f>
        <v>4</v>
      </c>
      <c r="X54" s="147">
        <f t="shared" si="22"/>
        <v>742364</v>
      </c>
      <c r="Y54" s="146">
        <f t="shared" si="23"/>
        <v>0.11921779612157923</v>
      </c>
    </row>
    <row r="55" spans="1:25" ht="19.5" customHeight="1">
      <c r="A55" s="362" t="s">
        <v>313</v>
      </c>
      <c r="B55" s="363">
        <v>17292</v>
      </c>
      <c r="C55" s="364">
        <v>20541</v>
      </c>
      <c r="D55" s="365">
        <v>0</v>
      </c>
      <c r="E55" s="364">
        <v>0</v>
      </c>
      <c r="F55" s="365">
        <f t="shared" si="16"/>
        <v>37833</v>
      </c>
      <c r="G55" s="366">
        <f t="shared" si="17"/>
        <v>0.03405564952197149</v>
      </c>
      <c r="H55" s="363">
        <v>18027</v>
      </c>
      <c r="I55" s="364">
        <v>21261</v>
      </c>
      <c r="J55" s="365"/>
      <c r="K55" s="364"/>
      <c r="L55" s="365">
        <f t="shared" si="18"/>
        <v>39288</v>
      </c>
      <c r="M55" s="367">
        <f t="shared" si="19"/>
        <v>-0.037034208918753864</v>
      </c>
      <c r="N55" s="363">
        <v>99121</v>
      </c>
      <c r="O55" s="364">
        <v>94172</v>
      </c>
      <c r="P55" s="365"/>
      <c r="Q55" s="364"/>
      <c r="R55" s="365">
        <f t="shared" si="20"/>
        <v>193293</v>
      </c>
      <c r="S55" s="366">
        <f t="shared" si="21"/>
        <v>0.028810033945798508</v>
      </c>
      <c r="T55" s="363">
        <v>121908</v>
      </c>
      <c r="U55" s="364">
        <v>113437</v>
      </c>
      <c r="V55" s="365"/>
      <c r="W55" s="364"/>
      <c r="X55" s="365">
        <f t="shared" si="22"/>
        <v>235345</v>
      </c>
      <c r="Y55" s="368">
        <f t="shared" si="23"/>
        <v>-0.17868235993966308</v>
      </c>
    </row>
    <row r="56" spans="1:25" ht="19.5" customHeight="1">
      <c r="A56" s="369" t="s">
        <v>314</v>
      </c>
      <c r="B56" s="370">
        <v>6643</v>
      </c>
      <c r="C56" s="371">
        <v>6301</v>
      </c>
      <c r="D56" s="372">
        <v>0</v>
      </c>
      <c r="E56" s="371">
        <v>0</v>
      </c>
      <c r="F56" s="372">
        <f t="shared" si="16"/>
        <v>12944</v>
      </c>
      <c r="G56" s="373">
        <f t="shared" si="17"/>
        <v>0.011651635540728966</v>
      </c>
      <c r="H56" s="370">
        <v>6450</v>
      </c>
      <c r="I56" s="371">
        <v>6254</v>
      </c>
      <c r="J56" s="372"/>
      <c r="K56" s="371"/>
      <c r="L56" s="372">
        <f t="shared" si="18"/>
        <v>12704</v>
      </c>
      <c r="M56" s="374">
        <f t="shared" si="19"/>
        <v>0.018891687657430767</v>
      </c>
      <c r="N56" s="370">
        <v>43269</v>
      </c>
      <c r="O56" s="371">
        <v>30739</v>
      </c>
      <c r="P56" s="372"/>
      <c r="Q56" s="371"/>
      <c r="R56" s="372">
        <f t="shared" si="20"/>
        <v>74008</v>
      </c>
      <c r="S56" s="373">
        <f t="shared" si="21"/>
        <v>0.011030782243850817</v>
      </c>
      <c r="T56" s="370">
        <v>30320</v>
      </c>
      <c r="U56" s="371">
        <v>23302</v>
      </c>
      <c r="V56" s="372"/>
      <c r="W56" s="371"/>
      <c r="X56" s="372">
        <f t="shared" si="22"/>
        <v>53622</v>
      </c>
      <c r="Y56" s="375">
        <f t="shared" si="23"/>
        <v>0.38017977695721905</v>
      </c>
    </row>
    <row r="57" spans="1:25" ht="19.5" customHeight="1">
      <c r="A57" s="369" t="s">
        <v>315</v>
      </c>
      <c r="B57" s="370">
        <v>5340</v>
      </c>
      <c r="C57" s="371">
        <v>6530</v>
      </c>
      <c r="D57" s="372">
        <v>0</v>
      </c>
      <c r="E57" s="371">
        <v>0</v>
      </c>
      <c r="F57" s="372">
        <f t="shared" si="16"/>
        <v>11870</v>
      </c>
      <c r="G57" s="373">
        <f t="shared" si="17"/>
        <v>0.010684866646203092</v>
      </c>
      <c r="H57" s="370">
        <v>3826</v>
      </c>
      <c r="I57" s="371">
        <v>5488</v>
      </c>
      <c r="J57" s="372"/>
      <c r="K57" s="371"/>
      <c r="L57" s="372">
        <f t="shared" si="18"/>
        <v>9314</v>
      </c>
      <c r="M57" s="374">
        <f t="shared" si="19"/>
        <v>0.2744255958771742</v>
      </c>
      <c r="N57" s="370">
        <v>33860</v>
      </c>
      <c r="O57" s="371">
        <v>33938</v>
      </c>
      <c r="P57" s="372"/>
      <c r="Q57" s="371"/>
      <c r="R57" s="372">
        <f t="shared" si="20"/>
        <v>67798</v>
      </c>
      <c r="S57" s="373">
        <f t="shared" si="21"/>
        <v>0.010105190987036506</v>
      </c>
      <c r="T57" s="370">
        <v>28059</v>
      </c>
      <c r="U57" s="371">
        <v>28579</v>
      </c>
      <c r="V57" s="372"/>
      <c r="W57" s="371"/>
      <c r="X57" s="372">
        <f t="shared" si="22"/>
        <v>56638</v>
      </c>
      <c r="Y57" s="375">
        <f t="shared" si="23"/>
        <v>0.19704085596242815</v>
      </c>
    </row>
    <row r="58" spans="1:25" ht="19.5" customHeight="1">
      <c r="A58" s="369" t="s">
        <v>316</v>
      </c>
      <c r="B58" s="370">
        <v>4172</v>
      </c>
      <c r="C58" s="371">
        <v>5363</v>
      </c>
      <c r="D58" s="372">
        <v>0</v>
      </c>
      <c r="E58" s="371">
        <v>0</v>
      </c>
      <c r="F58" s="372">
        <f t="shared" si="16"/>
        <v>9535</v>
      </c>
      <c r="G58" s="373">
        <f t="shared" si="17"/>
        <v>0.008582999450003915</v>
      </c>
      <c r="H58" s="370">
        <v>7919</v>
      </c>
      <c r="I58" s="371">
        <v>8939</v>
      </c>
      <c r="J58" s="372"/>
      <c r="K58" s="371"/>
      <c r="L58" s="372">
        <f t="shared" si="18"/>
        <v>16858</v>
      </c>
      <c r="M58" s="374">
        <f t="shared" si="19"/>
        <v>-0.4343931664491636</v>
      </c>
      <c r="N58" s="370">
        <v>26960</v>
      </c>
      <c r="O58" s="371">
        <v>25678</v>
      </c>
      <c r="P58" s="372"/>
      <c r="Q58" s="371"/>
      <c r="R58" s="372">
        <f t="shared" si="20"/>
        <v>52638</v>
      </c>
      <c r="S58" s="373">
        <f t="shared" si="21"/>
        <v>0.007845615551721696</v>
      </c>
      <c r="T58" s="370">
        <v>49377</v>
      </c>
      <c r="U58" s="371">
        <v>45200</v>
      </c>
      <c r="V58" s="372"/>
      <c r="W58" s="371"/>
      <c r="X58" s="372">
        <f t="shared" si="22"/>
        <v>94577</v>
      </c>
      <c r="Y58" s="375">
        <f t="shared" si="23"/>
        <v>-0.44343762225488226</v>
      </c>
    </row>
    <row r="59" spans="1:25" ht="19.5" customHeight="1">
      <c r="A59" s="369" t="s">
        <v>317</v>
      </c>
      <c r="B59" s="370">
        <v>4216</v>
      </c>
      <c r="C59" s="371">
        <v>5003</v>
      </c>
      <c r="D59" s="372">
        <v>0</v>
      </c>
      <c r="E59" s="371">
        <v>0</v>
      </c>
      <c r="F59" s="372">
        <f aca="true" t="shared" si="24" ref="F59:F64">SUM(B59:E59)</f>
        <v>9219</v>
      </c>
      <c r="G59" s="373">
        <f aca="true" t="shared" si="25" ref="G59:G64">F59/$F$9</f>
        <v>0.008298549756642485</v>
      </c>
      <c r="H59" s="370">
        <v>4553</v>
      </c>
      <c r="I59" s="371">
        <v>4635</v>
      </c>
      <c r="J59" s="372"/>
      <c r="K59" s="371"/>
      <c r="L59" s="372">
        <f aca="true" t="shared" si="26" ref="L59:L64">SUM(H59:K59)</f>
        <v>9188</v>
      </c>
      <c r="M59" s="374">
        <f aca="true" t="shared" si="27" ref="M59:M64">IF(ISERROR(F59/L59-1),"         /0",(F59/L59-1))</f>
        <v>0.003373966042664378</v>
      </c>
      <c r="N59" s="370">
        <v>30052</v>
      </c>
      <c r="O59" s="371">
        <v>27611</v>
      </c>
      <c r="P59" s="372"/>
      <c r="Q59" s="371"/>
      <c r="R59" s="372">
        <f aca="true" t="shared" si="28" ref="R59:R64">SUM(N59:Q59)</f>
        <v>57663</v>
      </c>
      <c r="S59" s="373">
        <f aca="true" t="shared" si="29" ref="S59:S64">R59/$R$9</f>
        <v>0.00859458432233231</v>
      </c>
      <c r="T59" s="370">
        <v>49588</v>
      </c>
      <c r="U59" s="371">
        <v>46438</v>
      </c>
      <c r="V59" s="372"/>
      <c r="W59" s="371"/>
      <c r="X59" s="372">
        <f aca="true" t="shared" si="30" ref="X59:X64">SUM(T59:W59)</f>
        <v>96026</v>
      </c>
      <c r="Y59" s="375">
        <f aca="true" t="shared" si="31" ref="Y59:Y64">IF(ISERROR(R59/X59-1),"         /0",(R59/X59-1))</f>
        <v>-0.39950638368775127</v>
      </c>
    </row>
    <row r="60" spans="1:25" ht="19.5" customHeight="1">
      <c r="A60" s="369" t="s">
        <v>318</v>
      </c>
      <c r="B60" s="370">
        <v>3148</v>
      </c>
      <c r="C60" s="371">
        <v>5169</v>
      </c>
      <c r="D60" s="372">
        <v>0</v>
      </c>
      <c r="E60" s="371">
        <v>0</v>
      </c>
      <c r="F60" s="372">
        <f t="shared" si="24"/>
        <v>8317</v>
      </c>
      <c r="G60" s="373">
        <f t="shared" si="25"/>
        <v>0.0074866079104019476</v>
      </c>
      <c r="H60" s="370">
        <v>2912</v>
      </c>
      <c r="I60" s="371">
        <v>4248</v>
      </c>
      <c r="J60" s="372"/>
      <c r="K60" s="371"/>
      <c r="L60" s="372">
        <f t="shared" si="26"/>
        <v>7160</v>
      </c>
      <c r="M60" s="374">
        <f t="shared" si="27"/>
        <v>0.16159217877094978</v>
      </c>
      <c r="N60" s="370">
        <v>24560</v>
      </c>
      <c r="O60" s="371">
        <v>22580</v>
      </c>
      <c r="P60" s="372">
        <v>4</v>
      </c>
      <c r="Q60" s="371"/>
      <c r="R60" s="372">
        <f t="shared" si="28"/>
        <v>47144</v>
      </c>
      <c r="S60" s="373">
        <f t="shared" si="29"/>
        <v>0.007026743029187424</v>
      </c>
      <c r="T60" s="370">
        <v>17002</v>
      </c>
      <c r="U60" s="371">
        <v>15500</v>
      </c>
      <c r="V60" s="372"/>
      <c r="W60" s="371"/>
      <c r="X60" s="372">
        <f t="shared" si="30"/>
        <v>32502</v>
      </c>
      <c r="Y60" s="375">
        <f t="shared" si="31"/>
        <v>0.4504953541320533</v>
      </c>
    </row>
    <row r="61" spans="1:25" ht="19.5" customHeight="1">
      <c r="A61" s="369" t="s">
        <v>319</v>
      </c>
      <c r="B61" s="370">
        <v>1854</v>
      </c>
      <c r="C61" s="371">
        <v>2549</v>
      </c>
      <c r="D61" s="372">
        <v>0</v>
      </c>
      <c r="E61" s="371">
        <v>0</v>
      </c>
      <c r="F61" s="372">
        <f t="shared" si="24"/>
        <v>4403</v>
      </c>
      <c r="G61" s="373">
        <f t="shared" si="25"/>
        <v>0.003963392404653093</v>
      </c>
      <c r="H61" s="370">
        <v>2364</v>
      </c>
      <c r="I61" s="371">
        <v>3429</v>
      </c>
      <c r="J61" s="372"/>
      <c r="K61" s="371"/>
      <c r="L61" s="372">
        <f t="shared" si="26"/>
        <v>5793</v>
      </c>
      <c r="M61" s="374">
        <f t="shared" si="27"/>
        <v>-0.2399447609183497</v>
      </c>
      <c r="N61" s="370">
        <v>13025</v>
      </c>
      <c r="O61" s="371">
        <v>14018</v>
      </c>
      <c r="P61" s="372">
        <v>0</v>
      </c>
      <c r="Q61" s="371"/>
      <c r="R61" s="372">
        <f t="shared" si="28"/>
        <v>27043</v>
      </c>
      <c r="S61" s="373">
        <f t="shared" si="29"/>
        <v>0.0040307188982334026</v>
      </c>
      <c r="T61" s="370">
        <v>10179</v>
      </c>
      <c r="U61" s="371">
        <v>12176</v>
      </c>
      <c r="V61" s="372"/>
      <c r="W61" s="371"/>
      <c r="X61" s="372">
        <f t="shared" si="30"/>
        <v>22355</v>
      </c>
      <c r="Y61" s="375">
        <f t="shared" si="31"/>
        <v>0.2097070006709909</v>
      </c>
    </row>
    <row r="62" spans="1:25" ht="19.5" customHeight="1">
      <c r="A62" s="369" t="s">
        <v>320</v>
      </c>
      <c r="B62" s="370">
        <v>972</v>
      </c>
      <c r="C62" s="371">
        <v>909</v>
      </c>
      <c r="D62" s="372">
        <v>0</v>
      </c>
      <c r="E62" s="371">
        <v>0</v>
      </c>
      <c r="F62" s="372">
        <f t="shared" si="24"/>
        <v>1881</v>
      </c>
      <c r="G62" s="373">
        <f t="shared" si="25"/>
        <v>0.0016931958013064882</v>
      </c>
      <c r="H62" s="370">
        <v>802</v>
      </c>
      <c r="I62" s="371">
        <v>839</v>
      </c>
      <c r="J62" s="372"/>
      <c r="K62" s="371"/>
      <c r="L62" s="372">
        <f t="shared" si="26"/>
        <v>1641</v>
      </c>
      <c r="M62" s="374">
        <f t="shared" si="27"/>
        <v>0.1462522851919561</v>
      </c>
      <c r="N62" s="370">
        <v>9075</v>
      </c>
      <c r="O62" s="371">
        <v>6238</v>
      </c>
      <c r="P62" s="372">
        <v>12</v>
      </c>
      <c r="Q62" s="371">
        <v>0</v>
      </c>
      <c r="R62" s="372">
        <f t="shared" si="28"/>
        <v>15325</v>
      </c>
      <c r="S62" s="373">
        <f t="shared" si="29"/>
        <v>0.0022841684397229187</v>
      </c>
      <c r="T62" s="370">
        <v>7241</v>
      </c>
      <c r="U62" s="371">
        <v>5951</v>
      </c>
      <c r="V62" s="372">
        <v>14</v>
      </c>
      <c r="W62" s="371">
        <v>0</v>
      </c>
      <c r="X62" s="372">
        <f t="shared" si="30"/>
        <v>13206</v>
      </c>
      <c r="Y62" s="375">
        <f t="shared" si="31"/>
        <v>0.1604573678630925</v>
      </c>
    </row>
    <row r="63" spans="1:25" ht="19.5" customHeight="1">
      <c r="A63" s="369" t="s">
        <v>321</v>
      </c>
      <c r="B63" s="370">
        <v>625</v>
      </c>
      <c r="C63" s="371">
        <v>922</v>
      </c>
      <c r="D63" s="372">
        <v>0</v>
      </c>
      <c r="E63" s="371">
        <v>0</v>
      </c>
      <c r="F63" s="372">
        <f t="shared" si="24"/>
        <v>1547</v>
      </c>
      <c r="G63" s="373">
        <f t="shared" si="25"/>
        <v>0.001392543277310546</v>
      </c>
      <c r="H63" s="370">
        <v>104</v>
      </c>
      <c r="I63" s="371">
        <v>167</v>
      </c>
      <c r="J63" s="372"/>
      <c r="K63" s="371"/>
      <c r="L63" s="372">
        <f t="shared" si="26"/>
        <v>271</v>
      </c>
      <c r="M63" s="374">
        <f t="shared" si="27"/>
        <v>4.708487084870849</v>
      </c>
      <c r="N63" s="370">
        <v>2803</v>
      </c>
      <c r="O63" s="371">
        <v>3520</v>
      </c>
      <c r="P63" s="372"/>
      <c r="Q63" s="371"/>
      <c r="R63" s="372">
        <f t="shared" si="28"/>
        <v>6323</v>
      </c>
      <c r="S63" s="373">
        <f t="shared" si="29"/>
        <v>0.0009424337386210777</v>
      </c>
      <c r="T63" s="370">
        <v>113</v>
      </c>
      <c r="U63" s="371">
        <v>167</v>
      </c>
      <c r="V63" s="372"/>
      <c r="W63" s="371"/>
      <c r="X63" s="372">
        <f t="shared" si="30"/>
        <v>280</v>
      </c>
      <c r="Y63" s="375">
        <f t="shared" si="31"/>
        <v>21.582142857142856</v>
      </c>
    </row>
    <row r="64" spans="1:25" ht="19.5" customHeight="1">
      <c r="A64" s="369" t="s">
        <v>322</v>
      </c>
      <c r="B64" s="370">
        <v>822</v>
      </c>
      <c r="C64" s="371">
        <v>531</v>
      </c>
      <c r="D64" s="372">
        <v>0</v>
      </c>
      <c r="E64" s="371">
        <v>0</v>
      </c>
      <c r="F64" s="372">
        <f t="shared" si="24"/>
        <v>1353</v>
      </c>
      <c r="G64" s="373">
        <f t="shared" si="25"/>
        <v>0.0012179127693608073</v>
      </c>
      <c r="H64" s="370">
        <v>474</v>
      </c>
      <c r="I64" s="371">
        <v>420</v>
      </c>
      <c r="J64" s="372"/>
      <c r="K64" s="371"/>
      <c r="L64" s="372">
        <f t="shared" si="26"/>
        <v>894</v>
      </c>
      <c r="M64" s="374">
        <f t="shared" si="27"/>
        <v>0.5134228187919463</v>
      </c>
      <c r="N64" s="370">
        <v>6238</v>
      </c>
      <c r="O64" s="371">
        <v>4258</v>
      </c>
      <c r="P64" s="372"/>
      <c r="Q64" s="371"/>
      <c r="R64" s="372">
        <f t="shared" si="28"/>
        <v>10496</v>
      </c>
      <c r="S64" s="373">
        <f t="shared" si="29"/>
        <v>0.0015644131773789073</v>
      </c>
      <c r="T64" s="370">
        <v>4145</v>
      </c>
      <c r="U64" s="371">
        <v>2963</v>
      </c>
      <c r="V64" s="372"/>
      <c r="W64" s="371"/>
      <c r="X64" s="372">
        <f t="shared" si="30"/>
        <v>7108</v>
      </c>
      <c r="Y64" s="375">
        <f t="shared" si="31"/>
        <v>0.4766460326392796</v>
      </c>
    </row>
    <row r="65" spans="1:25" ht="19.5" customHeight="1">
      <c r="A65" s="369" t="s">
        <v>323</v>
      </c>
      <c r="B65" s="370">
        <v>481</v>
      </c>
      <c r="C65" s="371">
        <v>781</v>
      </c>
      <c r="D65" s="372">
        <v>0</v>
      </c>
      <c r="E65" s="371">
        <v>0</v>
      </c>
      <c r="F65" s="372">
        <f t="shared" si="16"/>
        <v>1262</v>
      </c>
      <c r="G65" s="373">
        <f t="shared" si="17"/>
        <v>0.0011359984589307752</v>
      </c>
      <c r="H65" s="370">
        <v>402</v>
      </c>
      <c r="I65" s="371">
        <v>600</v>
      </c>
      <c r="J65" s="372"/>
      <c r="K65" s="371"/>
      <c r="L65" s="372">
        <f t="shared" si="18"/>
        <v>1002</v>
      </c>
      <c r="M65" s="374">
        <f t="shared" si="19"/>
        <v>0.25948103792415167</v>
      </c>
      <c r="N65" s="370">
        <v>3343</v>
      </c>
      <c r="O65" s="371">
        <v>3257</v>
      </c>
      <c r="P65" s="372">
        <v>2</v>
      </c>
      <c r="Q65" s="371">
        <v>0</v>
      </c>
      <c r="R65" s="372">
        <f t="shared" si="20"/>
        <v>6602</v>
      </c>
      <c r="S65" s="373">
        <f t="shared" si="21"/>
        <v>0.0009840182733475177</v>
      </c>
      <c r="T65" s="370">
        <v>2612</v>
      </c>
      <c r="U65" s="371">
        <v>2646</v>
      </c>
      <c r="V65" s="372">
        <v>18</v>
      </c>
      <c r="W65" s="371">
        <v>0</v>
      </c>
      <c r="X65" s="372">
        <f t="shared" si="22"/>
        <v>5276</v>
      </c>
      <c r="Y65" s="375">
        <f t="shared" si="23"/>
        <v>0.2513267626990143</v>
      </c>
    </row>
    <row r="66" spans="1:25" ht="19.5" customHeight="1" thickBot="1">
      <c r="A66" s="369" t="s">
        <v>272</v>
      </c>
      <c r="B66" s="370">
        <v>22281</v>
      </c>
      <c r="C66" s="371">
        <v>26351</v>
      </c>
      <c r="D66" s="372">
        <v>0</v>
      </c>
      <c r="E66" s="371">
        <v>7</v>
      </c>
      <c r="F66" s="372">
        <f t="shared" si="16"/>
        <v>48639</v>
      </c>
      <c r="G66" s="373">
        <f t="shared" si="17"/>
        <v>0.043782748846223435</v>
      </c>
      <c r="H66" s="370">
        <v>12942</v>
      </c>
      <c r="I66" s="371">
        <v>18110</v>
      </c>
      <c r="J66" s="372">
        <v>1</v>
      </c>
      <c r="K66" s="371">
        <v>0</v>
      </c>
      <c r="L66" s="372">
        <f t="shared" si="18"/>
        <v>31053</v>
      </c>
      <c r="M66" s="374">
        <f t="shared" si="19"/>
        <v>0.5663220944836247</v>
      </c>
      <c r="N66" s="370">
        <v>146112</v>
      </c>
      <c r="O66" s="371">
        <v>126335</v>
      </c>
      <c r="P66" s="372">
        <v>53</v>
      </c>
      <c r="Q66" s="371">
        <v>34</v>
      </c>
      <c r="R66" s="372">
        <f t="shared" si="20"/>
        <v>272534</v>
      </c>
      <c r="S66" s="373">
        <f t="shared" si="21"/>
        <v>0.04062078705066532</v>
      </c>
      <c r="T66" s="370">
        <v>66713</v>
      </c>
      <c r="U66" s="371">
        <v>58683</v>
      </c>
      <c r="V66" s="372">
        <v>29</v>
      </c>
      <c r="W66" s="371">
        <v>4</v>
      </c>
      <c r="X66" s="372">
        <f t="shared" si="22"/>
        <v>125429</v>
      </c>
      <c r="Y66" s="375">
        <f t="shared" si="23"/>
        <v>1.17281489926572</v>
      </c>
    </row>
    <row r="67" spans="1:25" s="145" customFormat="1" ht="19.5" customHeight="1">
      <c r="A67" s="152" t="s">
        <v>53</v>
      </c>
      <c r="B67" s="149">
        <f>SUM(B68:B88)</f>
        <v>153431</v>
      </c>
      <c r="C67" s="148">
        <f>SUM(C68:C88)</f>
        <v>171122</v>
      </c>
      <c r="D67" s="147">
        <f>SUM(D68:D88)</f>
        <v>429</v>
      </c>
      <c r="E67" s="148">
        <f>SUM(E68:E88)</f>
        <v>513</v>
      </c>
      <c r="F67" s="147">
        <f t="shared" si="16"/>
        <v>325495</v>
      </c>
      <c r="G67" s="150">
        <f t="shared" si="17"/>
        <v>0.29299668652113525</v>
      </c>
      <c r="H67" s="149">
        <f>SUM(H68:H88)</f>
        <v>137751</v>
      </c>
      <c r="I67" s="148">
        <f>SUM(I68:I88)</f>
        <v>154071</v>
      </c>
      <c r="J67" s="147">
        <f>SUM(J68:J88)</f>
        <v>2097</v>
      </c>
      <c r="K67" s="148">
        <f>SUM(K68:K88)</f>
        <v>2499</v>
      </c>
      <c r="L67" s="147">
        <f t="shared" si="18"/>
        <v>296418</v>
      </c>
      <c r="M67" s="151">
        <f t="shared" si="19"/>
        <v>0.09809458265017645</v>
      </c>
      <c r="N67" s="149">
        <f>SUM(N68:N88)</f>
        <v>990686</v>
      </c>
      <c r="O67" s="148">
        <f>SUM(O68:O88)</f>
        <v>952869</v>
      </c>
      <c r="P67" s="147">
        <f>SUM(P68:P88)</f>
        <v>5217</v>
      </c>
      <c r="Q67" s="148">
        <f>SUM(Q68:Q88)</f>
        <v>5491</v>
      </c>
      <c r="R67" s="147">
        <f t="shared" si="20"/>
        <v>1954263</v>
      </c>
      <c r="S67" s="150">
        <f t="shared" si="21"/>
        <v>0.29127999135518634</v>
      </c>
      <c r="T67" s="149">
        <f>SUM(T68:T88)</f>
        <v>886418</v>
      </c>
      <c r="U67" s="148">
        <f>SUM(U68:U88)</f>
        <v>869052</v>
      </c>
      <c r="V67" s="147">
        <f>SUM(V68:V88)</f>
        <v>23786</v>
      </c>
      <c r="W67" s="148">
        <f>SUM(W68:W88)</f>
        <v>24769</v>
      </c>
      <c r="X67" s="147">
        <f t="shared" si="22"/>
        <v>1804025</v>
      </c>
      <c r="Y67" s="146">
        <f t="shared" si="23"/>
        <v>0.08327933371211604</v>
      </c>
    </row>
    <row r="68" spans="1:25" s="137" customFormat="1" ht="19.5" customHeight="1">
      <c r="A68" s="362" t="s">
        <v>324</v>
      </c>
      <c r="B68" s="363">
        <v>35969</v>
      </c>
      <c r="C68" s="364">
        <v>37756</v>
      </c>
      <c r="D68" s="365">
        <v>275</v>
      </c>
      <c r="E68" s="364">
        <v>380</v>
      </c>
      <c r="F68" s="365">
        <f t="shared" si="16"/>
        <v>74380</v>
      </c>
      <c r="G68" s="366">
        <f t="shared" si="17"/>
        <v>0.06695369681083285</v>
      </c>
      <c r="H68" s="363">
        <v>30737</v>
      </c>
      <c r="I68" s="364">
        <v>33771</v>
      </c>
      <c r="J68" s="365">
        <v>1176</v>
      </c>
      <c r="K68" s="364">
        <v>1338</v>
      </c>
      <c r="L68" s="365">
        <f t="shared" si="18"/>
        <v>67022</v>
      </c>
      <c r="M68" s="367">
        <f t="shared" si="19"/>
        <v>0.10978484676673328</v>
      </c>
      <c r="N68" s="363">
        <v>217931</v>
      </c>
      <c r="O68" s="364">
        <v>203494</v>
      </c>
      <c r="P68" s="365">
        <v>3912</v>
      </c>
      <c r="Q68" s="364">
        <v>4040</v>
      </c>
      <c r="R68" s="365">
        <f t="shared" si="20"/>
        <v>429377</v>
      </c>
      <c r="S68" s="366">
        <f t="shared" si="21"/>
        <v>0.06399800274994503</v>
      </c>
      <c r="T68" s="383">
        <v>188601</v>
      </c>
      <c r="U68" s="364">
        <v>181087</v>
      </c>
      <c r="V68" s="365">
        <v>10636</v>
      </c>
      <c r="W68" s="364">
        <v>10790</v>
      </c>
      <c r="X68" s="365">
        <f t="shared" si="22"/>
        <v>391114</v>
      </c>
      <c r="Y68" s="368">
        <f t="shared" si="23"/>
        <v>0.0978308114769606</v>
      </c>
    </row>
    <row r="69" spans="1:25" s="137" customFormat="1" ht="19.5" customHeight="1">
      <c r="A69" s="369" t="s">
        <v>325</v>
      </c>
      <c r="B69" s="370">
        <v>20029</v>
      </c>
      <c r="C69" s="371">
        <v>22974</v>
      </c>
      <c r="D69" s="372">
        <v>0</v>
      </c>
      <c r="E69" s="371">
        <v>0</v>
      </c>
      <c r="F69" s="372">
        <f t="shared" si="16"/>
        <v>43003</v>
      </c>
      <c r="G69" s="373">
        <f t="shared" si="17"/>
        <v>0.03870946254310628</v>
      </c>
      <c r="H69" s="370">
        <v>18583</v>
      </c>
      <c r="I69" s="371">
        <v>20057</v>
      </c>
      <c r="J69" s="372"/>
      <c r="K69" s="371"/>
      <c r="L69" s="372">
        <f t="shared" si="18"/>
        <v>38640</v>
      </c>
      <c r="M69" s="374">
        <f t="shared" si="19"/>
        <v>0.11291407867494829</v>
      </c>
      <c r="N69" s="370">
        <v>125290</v>
      </c>
      <c r="O69" s="371">
        <v>124241</v>
      </c>
      <c r="P69" s="372">
        <v>60</v>
      </c>
      <c r="Q69" s="371">
        <v>0</v>
      </c>
      <c r="R69" s="372">
        <f t="shared" si="20"/>
        <v>249591</v>
      </c>
      <c r="S69" s="373">
        <f t="shared" si="21"/>
        <v>0.03720116704984555</v>
      </c>
      <c r="T69" s="384">
        <v>121704</v>
      </c>
      <c r="U69" s="371">
        <v>132470</v>
      </c>
      <c r="V69" s="372">
        <v>54</v>
      </c>
      <c r="W69" s="371">
        <v>21</v>
      </c>
      <c r="X69" s="372">
        <f t="shared" si="22"/>
        <v>254249</v>
      </c>
      <c r="Y69" s="375">
        <f t="shared" si="23"/>
        <v>-0.018320622696647804</v>
      </c>
    </row>
    <row r="70" spans="1:25" s="137" customFormat="1" ht="19.5" customHeight="1">
      <c r="A70" s="369" t="s">
        <v>326</v>
      </c>
      <c r="B70" s="370">
        <v>15917</v>
      </c>
      <c r="C70" s="371">
        <v>20152</v>
      </c>
      <c r="D70" s="372">
        <v>0</v>
      </c>
      <c r="E70" s="371">
        <v>0</v>
      </c>
      <c r="F70" s="372">
        <f t="shared" si="16"/>
        <v>36069</v>
      </c>
      <c r="G70" s="373">
        <f t="shared" si="17"/>
        <v>0.03246777211978933</v>
      </c>
      <c r="H70" s="370">
        <v>13667</v>
      </c>
      <c r="I70" s="371">
        <v>16953</v>
      </c>
      <c r="J70" s="372">
        <v>3</v>
      </c>
      <c r="K70" s="371">
        <v>3</v>
      </c>
      <c r="L70" s="372">
        <f t="shared" si="18"/>
        <v>30626</v>
      </c>
      <c r="M70" s="374">
        <f t="shared" si="19"/>
        <v>0.17772480898582899</v>
      </c>
      <c r="N70" s="370">
        <v>110713</v>
      </c>
      <c r="O70" s="371">
        <v>106445</v>
      </c>
      <c r="P70" s="372">
        <v>192</v>
      </c>
      <c r="Q70" s="371">
        <v>247</v>
      </c>
      <c r="R70" s="372">
        <f t="shared" si="20"/>
        <v>217597</v>
      </c>
      <c r="S70" s="373">
        <f t="shared" si="21"/>
        <v>0.03243250897085729</v>
      </c>
      <c r="T70" s="384">
        <v>95361</v>
      </c>
      <c r="U70" s="371">
        <v>90006</v>
      </c>
      <c r="V70" s="372">
        <v>2830</v>
      </c>
      <c r="W70" s="371">
        <v>2839</v>
      </c>
      <c r="X70" s="372">
        <f t="shared" si="22"/>
        <v>191036</v>
      </c>
      <c r="Y70" s="375">
        <f t="shared" si="23"/>
        <v>0.13903662136979422</v>
      </c>
    </row>
    <row r="71" spans="1:25" s="137" customFormat="1" ht="19.5" customHeight="1">
      <c r="A71" s="369" t="s">
        <v>327</v>
      </c>
      <c r="B71" s="370">
        <v>10882</v>
      </c>
      <c r="C71" s="371">
        <v>10974</v>
      </c>
      <c r="D71" s="372">
        <v>152</v>
      </c>
      <c r="E71" s="371">
        <v>130</v>
      </c>
      <c r="F71" s="372">
        <f t="shared" si="16"/>
        <v>22138</v>
      </c>
      <c r="G71" s="373">
        <f t="shared" si="17"/>
        <v>0.01992768136593463</v>
      </c>
      <c r="H71" s="370">
        <v>10821</v>
      </c>
      <c r="I71" s="371">
        <v>11223</v>
      </c>
      <c r="J71" s="372">
        <v>893</v>
      </c>
      <c r="K71" s="371">
        <v>891</v>
      </c>
      <c r="L71" s="372">
        <f t="shared" si="18"/>
        <v>23828</v>
      </c>
      <c r="M71" s="374">
        <f t="shared" si="19"/>
        <v>-0.0709249622293101</v>
      </c>
      <c r="N71" s="370">
        <v>67581</v>
      </c>
      <c r="O71" s="371">
        <v>59129</v>
      </c>
      <c r="P71" s="372">
        <v>424</v>
      </c>
      <c r="Q71" s="371">
        <v>543</v>
      </c>
      <c r="R71" s="372">
        <f t="shared" si="20"/>
        <v>127677</v>
      </c>
      <c r="S71" s="373">
        <f t="shared" si="21"/>
        <v>0.019030066810995307</v>
      </c>
      <c r="T71" s="384">
        <v>65034</v>
      </c>
      <c r="U71" s="371">
        <v>59351</v>
      </c>
      <c r="V71" s="372">
        <v>4625</v>
      </c>
      <c r="W71" s="371">
        <v>4689</v>
      </c>
      <c r="X71" s="372">
        <f t="shared" si="22"/>
        <v>133699</v>
      </c>
      <c r="Y71" s="375">
        <f t="shared" si="23"/>
        <v>-0.0450414737582181</v>
      </c>
    </row>
    <row r="72" spans="1:25" s="137" customFormat="1" ht="19.5" customHeight="1">
      <c r="A72" s="369" t="s">
        <v>328</v>
      </c>
      <c r="B72" s="370">
        <v>9737</v>
      </c>
      <c r="C72" s="371">
        <v>10667</v>
      </c>
      <c r="D72" s="372">
        <v>0</v>
      </c>
      <c r="E72" s="371">
        <v>0</v>
      </c>
      <c r="F72" s="372">
        <f>SUM(B72:E72)</f>
        <v>20404</v>
      </c>
      <c r="G72" s="373">
        <f>F72/$F$9</f>
        <v>0.018366808681476655</v>
      </c>
      <c r="H72" s="370">
        <v>10354</v>
      </c>
      <c r="I72" s="371">
        <v>11660</v>
      </c>
      <c r="J72" s="372">
        <v>0</v>
      </c>
      <c r="K72" s="371">
        <v>127</v>
      </c>
      <c r="L72" s="372">
        <f>SUM(H72:K72)</f>
        <v>22141</v>
      </c>
      <c r="M72" s="374">
        <f>IF(ISERROR(F72/L72-1),"         /0",(F72/L72-1))</f>
        <v>-0.07845174111377085</v>
      </c>
      <c r="N72" s="370">
        <v>61978</v>
      </c>
      <c r="O72" s="371">
        <v>66172</v>
      </c>
      <c r="P72" s="372">
        <v>298</v>
      </c>
      <c r="Q72" s="371">
        <v>298</v>
      </c>
      <c r="R72" s="372">
        <f>SUM(N72:Q72)</f>
        <v>128746</v>
      </c>
      <c r="S72" s="373">
        <f>R72/$R$9</f>
        <v>0.019189399669857547</v>
      </c>
      <c r="T72" s="384">
        <v>63317</v>
      </c>
      <c r="U72" s="371">
        <v>62671</v>
      </c>
      <c r="V72" s="372">
        <v>3245</v>
      </c>
      <c r="W72" s="371">
        <v>3728</v>
      </c>
      <c r="X72" s="372">
        <f>SUM(T72:W72)</f>
        <v>132961</v>
      </c>
      <c r="Y72" s="375">
        <f>IF(ISERROR(R72/X72-1),"         /0",(R72/X72-1))</f>
        <v>-0.03170102511262696</v>
      </c>
    </row>
    <row r="73" spans="1:25" s="137" customFormat="1" ht="19.5" customHeight="1">
      <c r="A73" s="369" t="s">
        <v>329</v>
      </c>
      <c r="B73" s="370">
        <v>6102</v>
      </c>
      <c r="C73" s="371">
        <v>6602</v>
      </c>
      <c r="D73" s="372">
        <v>0</v>
      </c>
      <c r="E73" s="371">
        <v>0</v>
      </c>
      <c r="F73" s="372">
        <f t="shared" si="16"/>
        <v>12704</v>
      </c>
      <c r="G73" s="373">
        <f t="shared" si="17"/>
        <v>0.011435597798935474</v>
      </c>
      <c r="H73" s="370">
        <v>3831</v>
      </c>
      <c r="I73" s="371">
        <v>3771</v>
      </c>
      <c r="J73" s="372"/>
      <c r="K73" s="371"/>
      <c r="L73" s="372">
        <f t="shared" si="18"/>
        <v>7602</v>
      </c>
      <c r="M73" s="374">
        <f t="shared" si="19"/>
        <v>0.6711391739016048</v>
      </c>
      <c r="N73" s="370">
        <v>39882</v>
      </c>
      <c r="O73" s="371">
        <v>35304</v>
      </c>
      <c r="P73" s="372"/>
      <c r="Q73" s="371">
        <v>1</v>
      </c>
      <c r="R73" s="372">
        <f t="shared" si="20"/>
        <v>75187</v>
      </c>
      <c r="S73" s="373">
        <f t="shared" si="21"/>
        <v>0.011206510438985129</v>
      </c>
      <c r="T73" s="384">
        <v>29002</v>
      </c>
      <c r="U73" s="371">
        <v>25691</v>
      </c>
      <c r="V73" s="372">
        <v>5</v>
      </c>
      <c r="W73" s="371">
        <v>5</v>
      </c>
      <c r="X73" s="372">
        <f t="shared" si="22"/>
        <v>54703</v>
      </c>
      <c r="Y73" s="375">
        <f t="shared" si="23"/>
        <v>0.3744584392080874</v>
      </c>
    </row>
    <row r="74" spans="1:25" s="137" customFormat="1" ht="19.5" customHeight="1">
      <c r="A74" s="369" t="s">
        <v>330</v>
      </c>
      <c r="B74" s="370">
        <v>6102</v>
      </c>
      <c r="C74" s="371">
        <v>6451</v>
      </c>
      <c r="D74" s="372">
        <v>0</v>
      </c>
      <c r="E74" s="371">
        <v>0</v>
      </c>
      <c r="F74" s="372">
        <f>SUM(B74:E74)</f>
        <v>12553</v>
      </c>
      <c r="G74" s="373">
        <f>F74/$F$9</f>
        <v>0.011299674053057068</v>
      </c>
      <c r="H74" s="370">
        <v>5389</v>
      </c>
      <c r="I74" s="371">
        <v>5551</v>
      </c>
      <c r="J74" s="372"/>
      <c r="K74" s="371"/>
      <c r="L74" s="372">
        <f>SUM(H74:K74)</f>
        <v>10940</v>
      </c>
      <c r="M74" s="374">
        <f>IF(ISERROR(F74/L74-1),"         /0",(F74/L74-1))</f>
        <v>0.1474405850091407</v>
      </c>
      <c r="N74" s="370">
        <v>39099</v>
      </c>
      <c r="O74" s="371">
        <v>38107</v>
      </c>
      <c r="P74" s="372">
        <v>28</v>
      </c>
      <c r="Q74" s="371">
        <v>0</v>
      </c>
      <c r="R74" s="372">
        <f>SUM(N74:Q74)</f>
        <v>77234</v>
      </c>
      <c r="S74" s="373">
        <f>R74/$R$9</f>
        <v>0.011511612742157253</v>
      </c>
      <c r="T74" s="384">
        <v>34872</v>
      </c>
      <c r="U74" s="371">
        <v>37344</v>
      </c>
      <c r="V74" s="372">
        <v>368</v>
      </c>
      <c r="W74" s="371">
        <v>337</v>
      </c>
      <c r="X74" s="372">
        <f>SUM(T74:W74)</f>
        <v>72921</v>
      </c>
      <c r="Y74" s="375">
        <f>IF(ISERROR(R74/X74-1),"         /0",(R74/X74-1))</f>
        <v>0.059146199311583825</v>
      </c>
    </row>
    <row r="75" spans="1:25" s="137" customFormat="1" ht="19.5" customHeight="1">
      <c r="A75" s="369" t="s">
        <v>331</v>
      </c>
      <c r="B75" s="370">
        <v>4814</v>
      </c>
      <c r="C75" s="371">
        <v>5097</v>
      </c>
      <c r="D75" s="372">
        <v>0</v>
      </c>
      <c r="E75" s="371">
        <v>0</v>
      </c>
      <c r="F75" s="372">
        <f>SUM(B75:E75)</f>
        <v>9911</v>
      </c>
      <c r="G75" s="373">
        <f>F75/$F$9</f>
        <v>0.00892145857881372</v>
      </c>
      <c r="H75" s="370">
        <v>3949</v>
      </c>
      <c r="I75" s="371">
        <v>4726</v>
      </c>
      <c r="J75" s="372"/>
      <c r="K75" s="371"/>
      <c r="L75" s="372">
        <f>SUM(H75:K75)</f>
        <v>8675</v>
      </c>
      <c r="M75" s="374">
        <f>IF(ISERROR(F75/L75-1),"         /0",(F75/L75-1))</f>
        <v>0.14247838616714703</v>
      </c>
      <c r="N75" s="370">
        <v>30769</v>
      </c>
      <c r="O75" s="371">
        <v>28165</v>
      </c>
      <c r="P75" s="372">
        <v>3</v>
      </c>
      <c r="Q75" s="371"/>
      <c r="R75" s="372">
        <f>SUM(N75:Q75)</f>
        <v>58937</v>
      </c>
      <c r="S75" s="373">
        <f>R75/$R$9</f>
        <v>0.008784472126065231</v>
      </c>
      <c r="T75" s="384">
        <v>25639</v>
      </c>
      <c r="U75" s="371">
        <v>25450</v>
      </c>
      <c r="V75" s="372">
        <v>1</v>
      </c>
      <c r="W75" s="371">
        <v>0</v>
      </c>
      <c r="X75" s="372">
        <f>SUM(T75:W75)</f>
        <v>51090</v>
      </c>
      <c r="Y75" s="375">
        <f>IF(ISERROR(R75/X75-1),"         /0",(R75/X75-1))</f>
        <v>0.15359170091994523</v>
      </c>
    </row>
    <row r="76" spans="1:25" s="137" customFormat="1" ht="19.5" customHeight="1">
      <c r="A76" s="369" t="s">
        <v>332</v>
      </c>
      <c r="B76" s="370">
        <v>3729</v>
      </c>
      <c r="C76" s="371">
        <v>4265</v>
      </c>
      <c r="D76" s="372">
        <v>0</v>
      </c>
      <c r="E76" s="371">
        <v>0</v>
      </c>
      <c r="F76" s="372">
        <f>SUM(B76:E76)</f>
        <v>7994</v>
      </c>
      <c r="G76" s="373">
        <f>F76/$F$9</f>
        <v>0.0071958571162382065</v>
      </c>
      <c r="H76" s="370">
        <v>3221</v>
      </c>
      <c r="I76" s="371">
        <v>3800</v>
      </c>
      <c r="J76" s="372">
        <v>11</v>
      </c>
      <c r="K76" s="371">
        <v>128</v>
      </c>
      <c r="L76" s="372">
        <f>SUM(H76:K76)</f>
        <v>7160</v>
      </c>
      <c r="M76" s="374">
        <f>IF(ISERROR(F76/L76-1),"         /0",(F76/L76-1))</f>
        <v>0.11648044692737436</v>
      </c>
      <c r="N76" s="370">
        <v>25487</v>
      </c>
      <c r="O76" s="371">
        <v>22338</v>
      </c>
      <c r="P76" s="372">
        <v>2</v>
      </c>
      <c r="Q76" s="371">
        <v>0</v>
      </c>
      <c r="R76" s="372">
        <f>SUM(N76:Q76)</f>
        <v>47827</v>
      </c>
      <c r="S76" s="373">
        <f>R76/$R$9</f>
        <v>0.0071285431625858426</v>
      </c>
      <c r="T76" s="384">
        <v>23018</v>
      </c>
      <c r="U76" s="371">
        <v>20907</v>
      </c>
      <c r="V76" s="372">
        <v>842</v>
      </c>
      <c r="W76" s="371">
        <v>823</v>
      </c>
      <c r="X76" s="372">
        <f>SUM(T76:W76)</f>
        <v>45590</v>
      </c>
      <c r="Y76" s="375">
        <f>IF(ISERROR(R76/X76-1),"         /0",(R76/X76-1))</f>
        <v>0.04906777802149587</v>
      </c>
    </row>
    <row r="77" spans="1:25" s="137" customFormat="1" ht="19.5" customHeight="1">
      <c r="A77" s="369" t="s">
        <v>333</v>
      </c>
      <c r="B77" s="370">
        <v>3050</v>
      </c>
      <c r="C77" s="371">
        <v>3853</v>
      </c>
      <c r="D77" s="372">
        <v>0</v>
      </c>
      <c r="E77" s="371">
        <v>0</v>
      </c>
      <c r="F77" s="372">
        <f aca="true" t="shared" si="32" ref="F77:F83">SUM(B77:E77)</f>
        <v>6903</v>
      </c>
      <c r="G77" s="373">
        <f aca="true" t="shared" si="33" ref="G77:G83">F77/$F$9</f>
        <v>0.006213785548335294</v>
      </c>
      <c r="H77" s="370">
        <v>2084</v>
      </c>
      <c r="I77" s="371">
        <v>2377</v>
      </c>
      <c r="J77" s="372"/>
      <c r="K77" s="371"/>
      <c r="L77" s="372">
        <f aca="true" t="shared" si="34" ref="L77:L83">SUM(H77:K77)</f>
        <v>4461</v>
      </c>
      <c r="M77" s="374">
        <f aca="true" t="shared" si="35" ref="M77:M83">IF(ISERROR(F77/L77-1),"         /0",(F77/L77-1))</f>
        <v>0.5474108944182918</v>
      </c>
      <c r="N77" s="370">
        <v>21100</v>
      </c>
      <c r="O77" s="371">
        <v>23257</v>
      </c>
      <c r="P77" s="372">
        <v>95</v>
      </c>
      <c r="Q77" s="371">
        <v>97</v>
      </c>
      <c r="R77" s="372">
        <f aca="true" t="shared" si="36" ref="R77:R83">SUM(N77:Q77)</f>
        <v>44549</v>
      </c>
      <c r="S77" s="373">
        <f aca="true" t="shared" si="37" ref="S77:S83">R77/$R$9</f>
        <v>0.006639962141678063</v>
      </c>
      <c r="T77" s="384">
        <v>12857</v>
      </c>
      <c r="U77" s="371">
        <v>14197</v>
      </c>
      <c r="V77" s="372">
        <v>152</v>
      </c>
      <c r="W77" s="371">
        <v>231</v>
      </c>
      <c r="X77" s="372">
        <f aca="true" t="shared" si="38" ref="X77:X83">SUM(T77:W77)</f>
        <v>27437</v>
      </c>
      <c r="Y77" s="375">
        <f aca="true" t="shared" si="39" ref="Y77:Y83">IF(ISERROR(R77/X77-1),"         /0",(R77/X77-1))</f>
        <v>0.6236833473047345</v>
      </c>
    </row>
    <row r="78" spans="1:25" s="137" customFormat="1" ht="19.5" customHeight="1">
      <c r="A78" s="369" t="s">
        <v>334</v>
      </c>
      <c r="B78" s="370">
        <v>2592</v>
      </c>
      <c r="C78" s="371">
        <v>3435</v>
      </c>
      <c r="D78" s="372">
        <v>0</v>
      </c>
      <c r="E78" s="371">
        <v>0</v>
      </c>
      <c r="F78" s="372">
        <f t="shared" si="32"/>
        <v>6027</v>
      </c>
      <c r="G78" s="373">
        <f t="shared" si="33"/>
        <v>0.005425247790789051</v>
      </c>
      <c r="H78" s="370">
        <v>1933</v>
      </c>
      <c r="I78" s="371">
        <v>2286</v>
      </c>
      <c r="J78" s="372"/>
      <c r="K78" s="371"/>
      <c r="L78" s="372">
        <f t="shared" si="34"/>
        <v>4219</v>
      </c>
      <c r="M78" s="374">
        <f t="shared" si="35"/>
        <v>0.4285375681441099</v>
      </c>
      <c r="N78" s="370">
        <v>16656</v>
      </c>
      <c r="O78" s="371">
        <v>17944</v>
      </c>
      <c r="P78" s="372"/>
      <c r="Q78" s="371">
        <v>70</v>
      </c>
      <c r="R78" s="372">
        <f t="shared" si="36"/>
        <v>34670</v>
      </c>
      <c r="S78" s="373">
        <f t="shared" si="37"/>
        <v>0.005167511895934329</v>
      </c>
      <c r="T78" s="384">
        <v>11984</v>
      </c>
      <c r="U78" s="371">
        <v>12253</v>
      </c>
      <c r="V78" s="372"/>
      <c r="W78" s="371">
        <v>3</v>
      </c>
      <c r="X78" s="372">
        <f t="shared" si="38"/>
        <v>24240</v>
      </c>
      <c r="Y78" s="375">
        <f t="shared" si="39"/>
        <v>0.43028052805280526</v>
      </c>
    </row>
    <row r="79" spans="1:25" s="137" customFormat="1" ht="19.5" customHeight="1">
      <c r="A79" s="369" t="s">
        <v>335</v>
      </c>
      <c r="B79" s="370">
        <v>2723</v>
      </c>
      <c r="C79" s="371">
        <v>3040</v>
      </c>
      <c r="D79" s="372">
        <v>0</v>
      </c>
      <c r="E79" s="371">
        <v>0</v>
      </c>
      <c r="F79" s="372">
        <f>SUM(B79:E79)</f>
        <v>5763</v>
      </c>
      <c r="G79" s="373">
        <f>F79/$F$9</f>
        <v>0.005187606274816211</v>
      </c>
      <c r="H79" s="370">
        <v>2221</v>
      </c>
      <c r="I79" s="371">
        <v>1974</v>
      </c>
      <c r="J79" s="372"/>
      <c r="K79" s="371"/>
      <c r="L79" s="372">
        <f>SUM(H79:K79)</f>
        <v>4195</v>
      </c>
      <c r="M79" s="374">
        <f>IF(ISERROR(F79/L79-1),"         /0",(F79/L79-1))</f>
        <v>0.37377830750893914</v>
      </c>
      <c r="N79" s="370">
        <v>18970</v>
      </c>
      <c r="O79" s="371">
        <v>18277</v>
      </c>
      <c r="P79" s="372"/>
      <c r="Q79" s="371"/>
      <c r="R79" s="372">
        <f>SUM(N79:Q79)</f>
        <v>37247</v>
      </c>
      <c r="S79" s="373">
        <f>R79/$R$9</f>
        <v>0.0055516099102355335</v>
      </c>
      <c r="T79" s="384">
        <v>23214</v>
      </c>
      <c r="U79" s="371">
        <v>19139</v>
      </c>
      <c r="V79" s="372"/>
      <c r="W79" s="371"/>
      <c r="X79" s="372">
        <f>SUM(T79:W79)</f>
        <v>42353</v>
      </c>
      <c r="Y79" s="375">
        <f>IF(ISERROR(R79/X79-1),"         /0",(R79/X79-1))</f>
        <v>-0.12055816589143631</v>
      </c>
    </row>
    <row r="80" spans="1:25" s="137" customFormat="1" ht="19.5" customHeight="1">
      <c r="A80" s="369" t="s">
        <v>336</v>
      </c>
      <c r="B80" s="370">
        <v>2369</v>
      </c>
      <c r="C80" s="371">
        <v>2652</v>
      </c>
      <c r="D80" s="372">
        <v>0</v>
      </c>
      <c r="E80" s="371">
        <v>0</v>
      </c>
      <c r="F80" s="372">
        <f>SUM(B80:E80)</f>
        <v>5021</v>
      </c>
      <c r="G80" s="373">
        <f>F80/$F$9</f>
        <v>0.004519689589771333</v>
      </c>
      <c r="H80" s="370">
        <v>2687</v>
      </c>
      <c r="I80" s="371">
        <v>3456</v>
      </c>
      <c r="J80" s="372"/>
      <c r="K80" s="371"/>
      <c r="L80" s="372">
        <f>SUM(H80:K80)</f>
        <v>6143</v>
      </c>
      <c r="M80" s="374">
        <f>IF(ISERROR(F80/L80-1),"         /0",(F80/L80-1))</f>
        <v>-0.1826469151880189</v>
      </c>
      <c r="N80" s="370">
        <v>16349</v>
      </c>
      <c r="O80" s="371">
        <v>15669</v>
      </c>
      <c r="P80" s="372"/>
      <c r="Q80" s="371"/>
      <c r="R80" s="372">
        <f>SUM(N80:Q80)</f>
        <v>32018</v>
      </c>
      <c r="S80" s="373">
        <f>R80/$R$9</f>
        <v>0.004772235243265802</v>
      </c>
      <c r="T80" s="384">
        <v>15691</v>
      </c>
      <c r="U80" s="371">
        <v>15733</v>
      </c>
      <c r="V80" s="372">
        <v>5</v>
      </c>
      <c r="W80" s="371">
        <v>8</v>
      </c>
      <c r="X80" s="372">
        <f>SUM(T80:W80)</f>
        <v>31437</v>
      </c>
      <c r="Y80" s="375">
        <f>IF(ISERROR(R80/X80-1),"         /0",(R80/X80-1))</f>
        <v>0.0184814072589623</v>
      </c>
    </row>
    <row r="81" spans="1:25" s="137" customFormat="1" ht="19.5" customHeight="1">
      <c r="A81" s="369" t="s">
        <v>337</v>
      </c>
      <c r="B81" s="370">
        <v>1953</v>
      </c>
      <c r="C81" s="371">
        <v>2298</v>
      </c>
      <c r="D81" s="372">
        <v>0</v>
      </c>
      <c r="E81" s="371">
        <v>0</v>
      </c>
      <c r="F81" s="372">
        <f>SUM(B81:E81)</f>
        <v>4251</v>
      </c>
      <c r="G81" s="373">
        <f>F81/$F$9</f>
        <v>0.003826568501517215</v>
      </c>
      <c r="H81" s="370">
        <v>1920</v>
      </c>
      <c r="I81" s="371">
        <v>2861</v>
      </c>
      <c r="J81" s="372"/>
      <c r="K81" s="371"/>
      <c r="L81" s="372">
        <f>SUM(H81:K81)</f>
        <v>4781</v>
      </c>
      <c r="M81" s="374">
        <f>IF(ISERROR(F81/L81-1),"         /0",(F81/L81-1))</f>
        <v>-0.11085546956703618</v>
      </c>
      <c r="N81" s="370">
        <v>12971</v>
      </c>
      <c r="O81" s="371">
        <v>16136</v>
      </c>
      <c r="P81" s="372">
        <v>0</v>
      </c>
      <c r="Q81" s="371">
        <v>0</v>
      </c>
      <c r="R81" s="372">
        <f>SUM(N81:Q81)</f>
        <v>29107</v>
      </c>
      <c r="S81" s="373">
        <f>R81/$R$9</f>
        <v>0.004338355026102121</v>
      </c>
      <c r="T81" s="384">
        <v>11275</v>
      </c>
      <c r="U81" s="371">
        <v>16964</v>
      </c>
      <c r="V81" s="372"/>
      <c r="W81" s="371"/>
      <c r="X81" s="372">
        <f>SUM(T81:W81)</f>
        <v>28239</v>
      </c>
      <c r="Y81" s="375">
        <f>IF(ISERROR(R81/X81-1),"         /0",(R81/X81-1))</f>
        <v>0.03073763235242044</v>
      </c>
    </row>
    <row r="82" spans="1:25" s="137" customFormat="1" ht="19.5" customHeight="1">
      <c r="A82" s="369" t="s">
        <v>338</v>
      </c>
      <c r="B82" s="370">
        <v>1328</v>
      </c>
      <c r="C82" s="371">
        <v>2074</v>
      </c>
      <c r="D82" s="372">
        <v>0</v>
      </c>
      <c r="E82" s="371">
        <v>0</v>
      </c>
      <c r="F82" s="372">
        <f t="shared" si="32"/>
        <v>3402</v>
      </c>
      <c r="G82" s="373">
        <f t="shared" si="33"/>
        <v>0.0030623349899227396</v>
      </c>
      <c r="H82" s="370">
        <v>1327</v>
      </c>
      <c r="I82" s="371">
        <v>2233</v>
      </c>
      <c r="J82" s="372"/>
      <c r="K82" s="371"/>
      <c r="L82" s="372">
        <f t="shared" si="34"/>
        <v>3560</v>
      </c>
      <c r="M82" s="374">
        <f t="shared" si="35"/>
        <v>-0.04438202247191014</v>
      </c>
      <c r="N82" s="370">
        <v>9588</v>
      </c>
      <c r="O82" s="371">
        <v>10912</v>
      </c>
      <c r="P82" s="372"/>
      <c r="Q82" s="371">
        <v>0</v>
      </c>
      <c r="R82" s="372">
        <f t="shared" si="36"/>
        <v>20500</v>
      </c>
      <c r="S82" s="373">
        <f t="shared" si="37"/>
        <v>0.0030554944870681785</v>
      </c>
      <c r="T82" s="384">
        <v>9536</v>
      </c>
      <c r="U82" s="371">
        <v>11537</v>
      </c>
      <c r="V82" s="372">
        <v>1</v>
      </c>
      <c r="W82" s="371">
        <v>1</v>
      </c>
      <c r="X82" s="372">
        <f t="shared" si="38"/>
        <v>21075</v>
      </c>
      <c r="Y82" s="375">
        <f t="shared" si="39"/>
        <v>-0.027283511269276417</v>
      </c>
    </row>
    <row r="83" spans="1:25" s="137" customFormat="1" ht="19.5" customHeight="1">
      <c r="A83" s="369" t="s">
        <v>339</v>
      </c>
      <c r="B83" s="370">
        <v>1447</v>
      </c>
      <c r="C83" s="371">
        <v>1571</v>
      </c>
      <c r="D83" s="372">
        <v>0</v>
      </c>
      <c r="E83" s="371">
        <v>0</v>
      </c>
      <c r="F83" s="372">
        <f t="shared" si="32"/>
        <v>3018</v>
      </c>
      <c r="G83" s="373">
        <f t="shared" si="33"/>
        <v>0.0027166746030531535</v>
      </c>
      <c r="H83" s="370">
        <v>1876</v>
      </c>
      <c r="I83" s="371">
        <v>2445</v>
      </c>
      <c r="J83" s="372"/>
      <c r="K83" s="371"/>
      <c r="L83" s="372">
        <f t="shared" si="34"/>
        <v>4321</v>
      </c>
      <c r="M83" s="374">
        <f t="shared" si="35"/>
        <v>-0.30155056699838</v>
      </c>
      <c r="N83" s="370">
        <v>9842</v>
      </c>
      <c r="O83" s="371">
        <v>9158</v>
      </c>
      <c r="P83" s="372"/>
      <c r="Q83" s="371"/>
      <c r="R83" s="372">
        <f t="shared" si="36"/>
        <v>19000</v>
      </c>
      <c r="S83" s="373">
        <f t="shared" si="37"/>
        <v>0.0028319217197217265</v>
      </c>
      <c r="T83" s="384">
        <v>11691</v>
      </c>
      <c r="U83" s="371">
        <v>11924</v>
      </c>
      <c r="V83" s="372"/>
      <c r="W83" s="371"/>
      <c r="X83" s="372">
        <f t="shared" si="38"/>
        <v>23615</v>
      </c>
      <c r="Y83" s="375">
        <f t="shared" si="39"/>
        <v>-0.1954266356129578</v>
      </c>
    </row>
    <row r="84" spans="1:25" s="137" customFormat="1" ht="19.5" customHeight="1">
      <c r="A84" s="369" t="s">
        <v>340</v>
      </c>
      <c r="B84" s="370">
        <v>833</v>
      </c>
      <c r="C84" s="371">
        <v>1011</v>
      </c>
      <c r="D84" s="372">
        <v>0</v>
      </c>
      <c r="E84" s="371">
        <v>0</v>
      </c>
      <c r="F84" s="372">
        <f>SUM(B84:E84)</f>
        <v>1844</v>
      </c>
      <c r="G84" s="373">
        <f>F84/$F$9</f>
        <v>0.0016598899827799916</v>
      </c>
      <c r="H84" s="370">
        <v>1187</v>
      </c>
      <c r="I84" s="371">
        <v>1535</v>
      </c>
      <c r="J84" s="372"/>
      <c r="K84" s="371"/>
      <c r="L84" s="372">
        <f>SUM(H84:K84)</f>
        <v>2722</v>
      </c>
      <c r="M84" s="374">
        <f>IF(ISERROR(F84/L84-1),"         /0",(F84/L84-1))</f>
        <v>-0.322556943423953</v>
      </c>
      <c r="N84" s="370">
        <v>5565</v>
      </c>
      <c r="O84" s="371">
        <v>5198</v>
      </c>
      <c r="P84" s="372"/>
      <c r="Q84" s="371"/>
      <c r="R84" s="372">
        <f>SUM(N84:Q84)</f>
        <v>10763</v>
      </c>
      <c r="S84" s="373">
        <f>R84/$R$9</f>
        <v>0.0016042091299665758</v>
      </c>
      <c r="T84" s="384">
        <v>9444</v>
      </c>
      <c r="U84" s="371">
        <v>9148</v>
      </c>
      <c r="V84" s="372"/>
      <c r="W84" s="371"/>
      <c r="X84" s="372">
        <f>SUM(T84:W84)</f>
        <v>18592</v>
      </c>
      <c r="Y84" s="375">
        <f>IF(ISERROR(R84/X84-1),"         /0",(R84/X84-1))</f>
        <v>-0.4210950946643718</v>
      </c>
    </row>
    <row r="85" spans="1:25" s="137" customFormat="1" ht="19.5" customHeight="1">
      <c r="A85" s="369" t="s">
        <v>341</v>
      </c>
      <c r="B85" s="370">
        <v>562</v>
      </c>
      <c r="C85" s="371">
        <v>844</v>
      </c>
      <c r="D85" s="372">
        <v>0</v>
      </c>
      <c r="E85" s="371">
        <v>0</v>
      </c>
      <c r="F85" s="372">
        <f t="shared" si="16"/>
        <v>1406</v>
      </c>
      <c r="G85" s="373">
        <f t="shared" si="17"/>
        <v>0.00126562110400687</v>
      </c>
      <c r="H85" s="370"/>
      <c r="I85" s="371"/>
      <c r="J85" s="372"/>
      <c r="K85" s="371"/>
      <c r="L85" s="372">
        <f t="shared" si="18"/>
        <v>0</v>
      </c>
      <c r="M85" s="374" t="str">
        <f t="shared" si="19"/>
        <v>         /0</v>
      </c>
      <c r="N85" s="370">
        <v>4578</v>
      </c>
      <c r="O85" s="371">
        <v>5068</v>
      </c>
      <c r="P85" s="372"/>
      <c r="Q85" s="371"/>
      <c r="R85" s="372">
        <f t="shared" si="20"/>
        <v>9646</v>
      </c>
      <c r="S85" s="373">
        <f t="shared" si="21"/>
        <v>0.0014377219425492512</v>
      </c>
      <c r="T85" s="384"/>
      <c r="U85" s="371"/>
      <c r="V85" s="372"/>
      <c r="W85" s="371"/>
      <c r="X85" s="372">
        <f t="shared" si="22"/>
        <v>0</v>
      </c>
      <c r="Y85" s="375" t="str">
        <f t="shared" si="23"/>
        <v>         /0</v>
      </c>
    </row>
    <row r="86" spans="1:25" s="137" customFormat="1" ht="19.5" customHeight="1">
      <c r="A86" s="369" t="s">
        <v>342</v>
      </c>
      <c r="B86" s="370">
        <v>335</v>
      </c>
      <c r="C86" s="371">
        <v>473</v>
      </c>
      <c r="D86" s="372">
        <v>0</v>
      </c>
      <c r="E86" s="371">
        <v>0</v>
      </c>
      <c r="F86" s="372">
        <f t="shared" si="16"/>
        <v>808</v>
      </c>
      <c r="G86" s="373">
        <f t="shared" si="17"/>
        <v>0.0007273270640380875</v>
      </c>
      <c r="H86" s="370">
        <v>244</v>
      </c>
      <c r="I86" s="371">
        <v>309</v>
      </c>
      <c r="J86" s="372"/>
      <c r="K86" s="371"/>
      <c r="L86" s="372">
        <f t="shared" si="18"/>
        <v>553</v>
      </c>
      <c r="M86" s="374">
        <f t="shared" si="19"/>
        <v>0.4611211573236891</v>
      </c>
      <c r="N86" s="370">
        <v>1996</v>
      </c>
      <c r="O86" s="371">
        <v>2184</v>
      </c>
      <c r="P86" s="372"/>
      <c r="Q86" s="371"/>
      <c r="R86" s="372">
        <f t="shared" si="20"/>
        <v>4180</v>
      </c>
      <c r="S86" s="373">
        <f t="shared" si="21"/>
        <v>0.0006230227783387798</v>
      </c>
      <c r="T86" s="384">
        <v>1705</v>
      </c>
      <c r="U86" s="371">
        <v>1514</v>
      </c>
      <c r="V86" s="372">
        <v>16</v>
      </c>
      <c r="W86" s="371">
        <v>13</v>
      </c>
      <c r="X86" s="372">
        <f t="shared" si="22"/>
        <v>3248</v>
      </c>
      <c r="Y86" s="375">
        <f t="shared" si="23"/>
        <v>0.2869458128078817</v>
      </c>
    </row>
    <row r="87" spans="1:25" s="137" customFormat="1" ht="19.5" customHeight="1">
      <c r="A87" s="369" t="s">
        <v>343</v>
      </c>
      <c r="B87" s="370">
        <v>277</v>
      </c>
      <c r="C87" s="371">
        <v>345</v>
      </c>
      <c r="D87" s="372">
        <v>0</v>
      </c>
      <c r="E87" s="371">
        <v>0</v>
      </c>
      <c r="F87" s="372">
        <f t="shared" si="16"/>
        <v>622</v>
      </c>
      <c r="G87" s="373">
        <f t="shared" si="17"/>
        <v>0.0005598978141481317</v>
      </c>
      <c r="H87" s="370">
        <v>242</v>
      </c>
      <c r="I87" s="371">
        <v>208</v>
      </c>
      <c r="J87" s="372"/>
      <c r="K87" s="371"/>
      <c r="L87" s="372">
        <f t="shared" si="18"/>
        <v>450</v>
      </c>
      <c r="M87" s="374">
        <f t="shared" si="19"/>
        <v>0.38222222222222224</v>
      </c>
      <c r="N87" s="370">
        <v>1942</v>
      </c>
      <c r="O87" s="371">
        <v>1815</v>
      </c>
      <c r="P87" s="372"/>
      <c r="Q87" s="371"/>
      <c r="R87" s="372">
        <f t="shared" si="20"/>
        <v>3757</v>
      </c>
      <c r="S87" s="373">
        <f t="shared" si="21"/>
        <v>0.0005599752579470804</v>
      </c>
      <c r="T87" s="384">
        <v>1247</v>
      </c>
      <c r="U87" s="371">
        <v>1132</v>
      </c>
      <c r="V87" s="372"/>
      <c r="W87" s="371"/>
      <c r="X87" s="372">
        <f t="shared" si="22"/>
        <v>2379</v>
      </c>
      <c r="Y87" s="375">
        <f t="shared" si="23"/>
        <v>0.5792349726775956</v>
      </c>
    </row>
    <row r="88" spans="1:25" s="137" customFormat="1" ht="19.5" customHeight="1" thickBot="1">
      <c r="A88" s="376" t="s">
        <v>272</v>
      </c>
      <c r="B88" s="377">
        <v>22681</v>
      </c>
      <c r="C88" s="378">
        <v>24588</v>
      </c>
      <c r="D88" s="379">
        <v>2</v>
      </c>
      <c r="E88" s="378">
        <v>3</v>
      </c>
      <c r="F88" s="379">
        <f t="shared" si="16"/>
        <v>47274</v>
      </c>
      <c r="G88" s="380">
        <f t="shared" si="17"/>
        <v>0.04255403418977295</v>
      </c>
      <c r="H88" s="377">
        <v>21478</v>
      </c>
      <c r="I88" s="378">
        <v>22875</v>
      </c>
      <c r="J88" s="379">
        <v>14</v>
      </c>
      <c r="K88" s="378">
        <v>12</v>
      </c>
      <c r="L88" s="379">
        <f t="shared" si="18"/>
        <v>44379</v>
      </c>
      <c r="M88" s="381">
        <f t="shared" si="19"/>
        <v>0.0652335564118165</v>
      </c>
      <c r="N88" s="377">
        <v>152399</v>
      </c>
      <c r="O88" s="378">
        <v>143856</v>
      </c>
      <c r="P88" s="379">
        <v>203</v>
      </c>
      <c r="Q88" s="378">
        <v>195</v>
      </c>
      <c r="R88" s="379">
        <f t="shared" si="20"/>
        <v>296653</v>
      </c>
      <c r="S88" s="380">
        <f t="shared" si="21"/>
        <v>0.0442156881010847</v>
      </c>
      <c r="T88" s="385">
        <v>131226</v>
      </c>
      <c r="U88" s="378">
        <v>120534</v>
      </c>
      <c r="V88" s="379">
        <v>1006</v>
      </c>
      <c r="W88" s="378">
        <v>1281</v>
      </c>
      <c r="X88" s="379">
        <f t="shared" si="22"/>
        <v>254047</v>
      </c>
      <c r="Y88" s="382">
        <f t="shared" si="23"/>
        <v>0.16770912468952592</v>
      </c>
    </row>
    <row r="89" spans="1:25" s="145" customFormat="1" ht="19.5" customHeight="1">
      <c r="A89" s="152" t="s">
        <v>52</v>
      </c>
      <c r="B89" s="149">
        <f>SUM(B90:B97)</f>
        <v>12792</v>
      </c>
      <c r="C89" s="148">
        <f>SUM(C90:C97)</f>
        <v>15609</v>
      </c>
      <c r="D89" s="147">
        <f>SUM(D90:D97)</f>
        <v>57</v>
      </c>
      <c r="E89" s="148">
        <f>SUM(E90:E97)</f>
        <v>35</v>
      </c>
      <c r="F89" s="147">
        <f t="shared" si="16"/>
        <v>28493</v>
      </c>
      <c r="G89" s="150">
        <f t="shared" si="17"/>
        <v>0.025648180737174786</v>
      </c>
      <c r="H89" s="149">
        <f>SUM(H90:H97)</f>
        <v>10974</v>
      </c>
      <c r="I89" s="148">
        <f>SUM(I90:I97)</f>
        <v>13052</v>
      </c>
      <c r="J89" s="147">
        <f>SUM(J90:J97)</f>
        <v>31</v>
      </c>
      <c r="K89" s="148">
        <f>SUM(K90:K97)</f>
        <v>39</v>
      </c>
      <c r="L89" s="147">
        <f t="shared" si="18"/>
        <v>24096</v>
      </c>
      <c r="M89" s="151">
        <f t="shared" si="19"/>
        <v>0.18247841965471445</v>
      </c>
      <c r="N89" s="149">
        <f>SUM(N90:N97)</f>
        <v>79413</v>
      </c>
      <c r="O89" s="148">
        <f>SUM(O90:O97)</f>
        <v>81305</v>
      </c>
      <c r="P89" s="147">
        <f>SUM(P90:P97)</f>
        <v>668</v>
      </c>
      <c r="Q89" s="148">
        <f>SUM(Q90:Q97)</f>
        <v>622</v>
      </c>
      <c r="R89" s="147">
        <f t="shared" si="20"/>
        <v>162008</v>
      </c>
      <c r="S89" s="150">
        <f t="shared" si="21"/>
        <v>0.02414705126150934</v>
      </c>
      <c r="T89" s="149">
        <f>SUM(T90:T97)</f>
        <v>73500</v>
      </c>
      <c r="U89" s="148">
        <f>SUM(U90:U97)</f>
        <v>75179</v>
      </c>
      <c r="V89" s="147">
        <f>SUM(V90:V97)</f>
        <v>407</v>
      </c>
      <c r="W89" s="148">
        <f>SUM(W90:W97)</f>
        <v>529</v>
      </c>
      <c r="X89" s="147">
        <f t="shared" si="22"/>
        <v>149615</v>
      </c>
      <c r="Y89" s="146">
        <f t="shared" si="23"/>
        <v>0.08283260368278578</v>
      </c>
    </row>
    <row r="90" spans="1:25" ht="19.5" customHeight="1">
      <c r="A90" s="362" t="s">
        <v>344</v>
      </c>
      <c r="B90" s="363">
        <v>4300</v>
      </c>
      <c r="C90" s="364">
        <v>4536</v>
      </c>
      <c r="D90" s="365">
        <v>0</v>
      </c>
      <c r="E90" s="364">
        <v>0</v>
      </c>
      <c r="F90" s="365">
        <f t="shared" si="16"/>
        <v>8836</v>
      </c>
      <c r="G90" s="366">
        <f t="shared" si="17"/>
        <v>0.007953789527030372</v>
      </c>
      <c r="H90" s="363">
        <v>3970</v>
      </c>
      <c r="I90" s="364">
        <v>4448</v>
      </c>
      <c r="J90" s="365"/>
      <c r="K90" s="364"/>
      <c r="L90" s="365">
        <f t="shared" si="18"/>
        <v>8418</v>
      </c>
      <c r="M90" s="367">
        <f t="shared" si="19"/>
        <v>0.04965550011879305</v>
      </c>
      <c r="N90" s="363">
        <v>26784</v>
      </c>
      <c r="O90" s="364">
        <v>26339</v>
      </c>
      <c r="P90" s="365">
        <v>11</v>
      </c>
      <c r="Q90" s="364">
        <v>11</v>
      </c>
      <c r="R90" s="365">
        <f t="shared" si="20"/>
        <v>53145</v>
      </c>
      <c r="S90" s="366">
        <f t="shared" si="21"/>
        <v>0.007921183147084798</v>
      </c>
      <c r="T90" s="383">
        <v>25102</v>
      </c>
      <c r="U90" s="364">
        <v>25199</v>
      </c>
      <c r="V90" s="365">
        <v>27</v>
      </c>
      <c r="W90" s="364">
        <v>7</v>
      </c>
      <c r="X90" s="365">
        <f t="shared" si="22"/>
        <v>50335</v>
      </c>
      <c r="Y90" s="368">
        <f t="shared" si="23"/>
        <v>0.055825966027615026</v>
      </c>
    </row>
    <row r="91" spans="1:25" ht="19.5" customHeight="1">
      <c r="A91" s="369" t="s">
        <v>345</v>
      </c>
      <c r="B91" s="370">
        <v>2832</v>
      </c>
      <c r="C91" s="371">
        <v>3158</v>
      </c>
      <c r="D91" s="372">
        <v>0</v>
      </c>
      <c r="E91" s="371">
        <v>7</v>
      </c>
      <c r="F91" s="372">
        <f t="shared" si="16"/>
        <v>5997</v>
      </c>
      <c r="G91" s="373">
        <f t="shared" si="17"/>
        <v>0.0053982430730648645</v>
      </c>
      <c r="H91" s="370">
        <v>2014</v>
      </c>
      <c r="I91" s="371">
        <v>2397</v>
      </c>
      <c r="J91" s="372">
        <v>9</v>
      </c>
      <c r="K91" s="371">
        <v>4</v>
      </c>
      <c r="L91" s="372">
        <f t="shared" si="18"/>
        <v>4424</v>
      </c>
      <c r="M91" s="374">
        <f t="shared" si="19"/>
        <v>0.35556057866184454</v>
      </c>
      <c r="N91" s="370">
        <v>17239</v>
      </c>
      <c r="O91" s="371">
        <v>17735</v>
      </c>
      <c r="P91" s="372">
        <v>18</v>
      </c>
      <c r="Q91" s="371">
        <v>22</v>
      </c>
      <c r="R91" s="372">
        <f t="shared" si="20"/>
        <v>35014</v>
      </c>
      <c r="S91" s="373">
        <f t="shared" si="21"/>
        <v>0.0052187845839124485</v>
      </c>
      <c r="T91" s="384">
        <v>15118</v>
      </c>
      <c r="U91" s="371">
        <v>15520</v>
      </c>
      <c r="V91" s="372">
        <v>143</v>
      </c>
      <c r="W91" s="371">
        <v>245</v>
      </c>
      <c r="X91" s="372">
        <f t="shared" si="22"/>
        <v>31026</v>
      </c>
      <c r="Y91" s="375">
        <f t="shared" si="23"/>
        <v>0.12853735576613157</v>
      </c>
    </row>
    <row r="92" spans="1:25" ht="19.5" customHeight="1">
      <c r="A92" s="369" t="s">
        <v>346</v>
      </c>
      <c r="B92" s="370">
        <v>1484</v>
      </c>
      <c r="C92" s="371">
        <v>1601</v>
      </c>
      <c r="D92" s="372">
        <v>0</v>
      </c>
      <c r="E92" s="371">
        <v>0</v>
      </c>
      <c r="F92" s="372">
        <f>SUM(B92:E92)</f>
        <v>3085</v>
      </c>
      <c r="G92" s="373">
        <f>F92/$F$9</f>
        <v>0.0027769851393038363</v>
      </c>
      <c r="H92" s="370">
        <v>1597</v>
      </c>
      <c r="I92" s="371">
        <v>1772</v>
      </c>
      <c r="J92" s="372"/>
      <c r="K92" s="371"/>
      <c r="L92" s="372">
        <f>SUM(H92:K92)</f>
        <v>3369</v>
      </c>
      <c r="M92" s="374">
        <f>IF(ISERROR(F92/L92-1),"         /0",(F92/L92-1))</f>
        <v>-0.08429801127931136</v>
      </c>
      <c r="N92" s="370">
        <v>8580</v>
      </c>
      <c r="O92" s="371">
        <v>8615</v>
      </c>
      <c r="P92" s="372">
        <v>6</v>
      </c>
      <c r="Q92" s="371">
        <v>12</v>
      </c>
      <c r="R92" s="372">
        <f>SUM(N92:Q92)</f>
        <v>17213</v>
      </c>
      <c r="S92" s="373">
        <f>R92/$R$9</f>
        <v>0.00256557202955632</v>
      </c>
      <c r="T92" s="384">
        <v>15034</v>
      </c>
      <c r="U92" s="371">
        <v>15533</v>
      </c>
      <c r="V92" s="372">
        <v>0</v>
      </c>
      <c r="W92" s="371">
        <v>15</v>
      </c>
      <c r="X92" s="372">
        <f>SUM(T92:W92)</f>
        <v>30582</v>
      </c>
      <c r="Y92" s="375">
        <f>IF(ISERROR(R92/X92-1),"         /0",(R92/X92-1))</f>
        <v>-0.437152573409195</v>
      </c>
    </row>
    <row r="93" spans="1:25" ht="19.5" customHeight="1">
      <c r="A93" s="369" t="s">
        <v>347</v>
      </c>
      <c r="B93" s="370">
        <v>733</v>
      </c>
      <c r="C93" s="371">
        <v>1044</v>
      </c>
      <c r="D93" s="372">
        <v>0</v>
      </c>
      <c r="E93" s="371">
        <v>0</v>
      </c>
      <c r="F93" s="372">
        <f>SUM(B93:E93)</f>
        <v>1777</v>
      </c>
      <c r="G93" s="373">
        <f>F93/$F$9</f>
        <v>0.0015995794465293086</v>
      </c>
      <c r="H93" s="370">
        <v>968</v>
      </c>
      <c r="I93" s="371">
        <v>1316</v>
      </c>
      <c r="J93" s="372"/>
      <c r="K93" s="371"/>
      <c r="L93" s="372">
        <f>SUM(H93:K93)</f>
        <v>2284</v>
      </c>
      <c r="M93" s="374">
        <f>IF(ISERROR(F93/L93-1),"         /0",(F93/L93-1))</f>
        <v>-0.22197898423817863</v>
      </c>
      <c r="N93" s="370">
        <v>4965</v>
      </c>
      <c r="O93" s="371">
        <v>6019</v>
      </c>
      <c r="P93" s="372">
        <v>1</v>
      </c>
      <c r="Q93" s="371"/>
      <c r="R93" s="372">
        <f>SUM(N93:Q93)</f>
        <v>10985</v>
      </c>
      <c r="S93" s="373">
        <f>R93/$R$9</f>
        <v>0.0016372978995338508</v>
      </c>
      <c r="T93" s="384">
        <v>4101</v>
      </c>
      <c r="U93" s="371">
        <v>5582</v>
      </c>
      <c r="V93" s="372"/>
      <c r="W93" s="371"/>
      <c r="X93" s="372">
        <f>SUM(T93:W93)</f>
        <v>9683</v>
      </c>
      <c r="Y93" s="375">
        <f>IF(ISERROR(R93/X93-1),"         /0",(R93/X93-1))</f>
        <v>0.13446245998141082</v>
      </c>
    </row>
    <row r="94" spans="1:25" ht="19.5" customHeight="1">
      <c r="A94" s="369" t="s">
        <v>348</v>
      </c>
      <c r="B94" s="370">
        <v>454</v>
      </c>
      <c r="C94" s="371">
        <v>1000</v>
      </c>
      <c r="D94" s="372">
        <v>0</v>
      </c>
      <c r="E94" s="371">
        <v>0</v>
      </c>
      <c r="F94" s="372">
        <f>SUM(B94:E94)</f>
        <v>1454</v>
      </c>
      <c r="G94" s="373">
        <f>F94/$F$9</f>
        <v>0.0013088286523655682</v>
      </c>
      <c r="H94" s="370">
        <v>363</v>
      </c>
      <c r="I94" s="371">
        <v>618</v>
      </c>
      <c r="J94" s="372"/>
      <c r="K94" s="371"/>
      <c r="L94" s="372">
        <f>SUM(H94:K94)</f>
        <v>981</v>
      </c>
      <c r="M94" s="374">
        <f>IF(ISERROR(F94/L94-1),"         /0",(F94/L94-1))</f>
        <v>0.48216106014271154</v>
      </c>
      <c r="N94" s="370">
        <v>2885</v>
      </c>
      <c r="O94" s="371">
        <v>3215</v>
      </c>
      <c r="P94" s="372">
        <v>7</v>
      </c>
      <c r="Q94" s="371"/>
      <c r="R94" s="372">
        <f>SUM(N94:Q94)</f>
        <v>6107</v>
      </c>
      <c r="S94" s="373">
        <f>R94/$R$9</f>
        <v>0.0009102392601231886</v>
      </c>
      <c r="T94" s="384">
        <v>1642</v>
      </c>
      <c r="U94" s="371">
        <v>1466</v>
      </c>
      <c r="V94" s="372">
        <v>150</v>
      </c>
      <c r="W94" s="371">
        <v>150</v>
      </c>
      <c r="X94" s="372">
        <f>SUM(T94:W94)</f>
        <v>3408</v>
      </c>
      <c r="Y94" s="375">
        <f>IF(ISERROR(R94/X94-1),"         /0",(R94/X94-1))</f>
        <v>0.7919600938967135</v>
      </c>
    </row>
    <row r="95" spans="1:25" ht="19.5" customHeight="1">
      <c r="A95" s="369" t="s">
        <v>349</v>
      </c>
      <c r="B95" s="370">
        <v>442</v>
      </c>
      <c r="C95" s="371">
        <v>583</v>
      </c>
      <c r="D95" s="372">
        <v>0</v>
      </c>
      <c r="E95" s="371">
        <v>0</v>
      </c>
      <c r="F95" s="372">
        <f>SUM(B95:E95)</f>
        <v>1025</v>
      </c>
      <c r="G95" s="373">
        <f>F95/$F$9</f>
        <v>0.0009226611889097025</v>
      </c>
      <c r="H95" s="370">
        <v>254</v>
      </c>
      <c r="I95" s="371">
        <v>360</v>
      </c>
      <c r="J95" s="372"/>
      <c r="K95" s="371"/>
      <c r="L95" s="372">
        <f>SUM(H95:K95)</f>
        <v>614</v>
      </c>
      <c r="M95" s="374">
        <f>IF(ISERROR(F95/L95-1),"         /0",(F95/L95-1))</f>
        <v>0.6693811074918568</v>
      </c>
      <c r="N95" s="370">
        <v>2236</v>
      </c>
      <c r="O95" s="371">
        <v>2308</v>
      </c>
      <c r="P95" s="372"/>
      <c r="Q95" s="371"/>
      <c r="R95" s="372">
        <f>SUM(N95:Q95)</f>
        <v>4544</v>
      </c>
      <c r="S95" s="373">
        <f>R95/$R$9</f>
        <v>0.0006772764365481855</v>
      </c>
      <c r="T95" s="384">
        <v>1446</v>
      </c>
      <c r="U95" s="371">
        <v>1763</v>
      </c>
      <c r="V95" s="372"/>
      <c r="W95" s="371"/>
      <c r="X95" s="372">
        <f>SUM(T95:W95)</f>
        <v>3209</v>
      </c>
      <c r="Y95" s="375">
        <f>IF(ISERROR(R95/X95-1),"         /0",(R95/X95-1))</f>
        <v>0.41601745091928954</v>
      </c>
    </row>
    <row r="96" spans="1:25" ht="19.5" customHeight="1">
      <c r="A96" s="369" t="s">
        <v>350</v>
      </c>
      <c r="B96" s="370">
        <v>272</v>
      </c>
      <c r="C96" s="371">
        <v>276</v>
      </c>
      <c r="D96" s="372">
        <v>0</v>
      </c>
      <c r="E96" s="371">
        <v>8</v>
      </c>
      <c r="F96" s="372">
        <f t="shared" si="16"/>
        <v>556</v>
      </c>
      <c r="G96" s="373">
        <f t="shared" si="17"/>
        <v>0.0005004874351549215</v>
      </c>
      <c r="H96" s="370">
        <v>22</v>
      </c>
      <c r="I96" s="371">
        <v>29</v>
      </c>
      <c r="J96" s="372">
        <v>0</v>
      </c>
      <c r="K96" s="371">
        <v>0</v>
      </c>
      <c r="L96" s="372">
        <f t="shared" si="18"/>
        <v>51</v>
      </c>
      <c r="M96" s="374">
        <f t="shared" si="19"/>
        <v>9.901960784313726</v>
      </c>
      <c r="N96" s="370">
        <v>1791</v>
      </c>
      <c r="O96" s="371">
        <v>1969</v>
      </c>
      <c r="P96" s="372">
        <v>1</v>
      </c>
      <c r="Q96" s="371">
        <v>8</v>
      </c>
      <c r="R96" s="372">
        <f t="shared" si="20"/>
        <v>3769</v>
      </c>
      <c r="S96" s="373">
        <f t="shared" si="21"/>
        <v>0.000561763840085852</v>
      </c>
      <c r="T96" s="384">
        <v>56</v>
      </c>
      <c r="U96" s="371">
        <v>48</v>
      </c>
      <c r="V96" s="372">
        <v>0</v>
      </c>
      <c r="W96" s="371">
        <v>0</v>
      </c>
      <c r="X96" s="372">
        <f t="shared" si="22"/>
        <v>104</v>
      </c>
      <c r="Y96" s="375">
        <f t="shared" si="23"/>
        <v>35.24038461538461</v>
      </c>
    </row>
    <row r="97" spans="1:25" ht="19.5" customHeight="1" thickBot="1">
      <c r="A97" s="376" t="s">
        <v>272</v>
      </c>
      <c r="B97" s="377">
        <v>2275</v>
      </c>
      <c r="C97" s="378">
        <v>3411</v>
      </c>
      <c r="D97" s="379">
        <v>57</v>
      </c>
      <c r="E97" s="378">
        <v>20</v>
      </c>
      <c r="F97" s="379">
        <f>SUM(B97:E97)</f>
        <v>5763</v>
      </c>
      <c r="G97" s="380">
        <f>F97/$F$9</f>
        <v>0.005187606274816211</v>
      </c>
      <c r="H97" s="377">
        <v>1786</v>
      </c>
      <c r="I97" s="378">
        <v>2112</v>
      </c>
      <c r="J97" s="379">
        <v>22</v>
      </c>
      <c r="K97" s="378">
        <v>35</v>
      </c>
      <c r="L97" s="379">
        <f>SUM(H97:K97)</f>
        <v>3955</v>
      </c>
      <c r="M97" s="381">
        <f>IF(ISERROR(F97/L97-1),"         /0",(F97/L97-1))</f>
        <v>0.4571428571428571</v>
      </c>
      <c r="N97" s="377">
        <v>14933</v>
      </c>
      <c r="O97" s="378">
        <v>15105</v>
      </c>
      <c r="P97" s="379">
        <v>624</v>
      </c>
      <c r="Q97" s="378">
        <v>569</v>
      </c>
      <c r="R97" s="379">
        <f>SUM(N97:Q97)</f>
        <v>31231</v>
      </c>
      <c r="S97" s="380">
        <f>R97/$R$9</f>
        <v>0.004654934064664697</v>
      </c>
      <c r="T97" s="385">
        <v>11001</v>
      </c>
      <c r="U97" s="378">
        <v>10068</v>
      </c>
      <c r="V97" s="379">
        <v>87</v>
      </c>
      <c r="W97" s="378">
        <v>112</v>
      </c>
      <c r="X97" s="379">
        <f t="shared" si="22"/>
        <v>21268</v>
      </c>
      <c r="Y97" s="382">
        <f>IF(ISERROR(R97/X97-1),"         /0",(R97/X97-1))</f>
        <v>0.46845025390257655</v>
      </c>
    </row>
    <row r="98" spans="1:25" s="137" customFormat="1" ht="19.5" customHeight="1" thickBot="1">
      <c r="A98" s="144" t="s">
        <v>51</v>
      </c>
      <c r="B98" s="141">
        <v>3410</v>
      </c>
      <c r="C98" s="140">
        <v>2727</v>
      </c>
      <c r="D98" s="139">
        <v>0</v>
      </c>
      <c r="E98" s="140">
        <v>0</v>
      </c>
      <c r="F98" s="139">
        <f>SUM(B98:E98)</f>
        <v>6137</v>
      </c>
      <c r="G98" s="142">
        <f>F98/$F$9</f>
        <v>0.005524265089111068</v>
      </c>
      <c r="H98" s="141">
        <v>3232</v>
      </c>
      <c r="I98" s="140">
        <v>3281</v>
      </c>
      <c r="J98" s="139"/>
      <c r="K98" s="140"/>
      <c r="L98" s="139">
        <f>SUM(H98:K98)</f>
        <v>6513</v>
      </c>
      <c r="M98" s="143">
        <f>IF(ISERROR(F98/L98-1),"         /0",(F98/L98-1))</f>
        <v>-0.057730692461231414</v>
      </c>
      <c r="N98" s="141">
        <v>23528</v>
      </c>
      <c r="O98" s="140">
        <v>19146</v>
      </c>
      <c r="P98" s="139">
        <v>4377</v>
      </c>
      <c r="Q98" s="140">
        <v>2</v>
      </c>
      <c r="R98" s="139">
        <f>SUM(N98:Q98)</f>
        <v>47053</v>
      </c>
      <c r="S98" s="142">
        <f>R98/$R$9</f>
        <v>0.007013179614635073</v>
      </c>
      <c r="T98" s="141">
        <v>13003</v>
      </c>
      <c r="U98" s="140">
        <v>5667</v>
      </c>
      <c r="V98" s="139"/>
      <c r="W98" s="140">
        <v>0</v>
      </c>
      <c r="X98" s="139">
        <f>SUM(T98:W98)</f>
        <v>18670</v>
      </c>
      <c r="Y98" s="138">
        <f>IF(ISERROR(R98/X98-1),"         /0",(R98/X98-1))</f>
        <v>1.5202463845741834</v>
      </c>
    </row>
    <row r="99" ht="12.75" customHeight="1" thickTop="1">
      <c r="A99" s="89"/>
    </row>
    <row r="100" ht="14.25">
      <c r="A100" s="89" t="s">
        <v>50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99:Y65536 M99:M65536 Y3 M3 M5:M8 Y5:Y8">
    <cfRule type="cellIs" priority="1" dxfId="95" operator="lessThan" stopIfTrue="1">
      <formula>0</formula>
    </cfRule>
  </conditionalFormatting>
  <conditionalFormatting sqref="M9:M98 Y9:Y98">
    <cfRule type="cellIs" priority="2" dxfId="95" operator="lessThan" stopIfTrue="1">
      <formula>0</formula>
    </cfRule>
    <cfRule type="cellIs" priority="3" dxfId="97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5"/>
  <sheetViews>
    <sheetView showGridLines="0" zoomScale="80" zoomScaleNormal="80" zoomScalePageLayoutView="0" workbookViewId="0" topLeftCell="A43">
      <selection activeCell="T53" sqref="T53:W53"/>
    </sheetView>
  </sheetViews>
  <sheetFormatPr defaultColWidth="8.00390625" defaultRowHeight="15"/>
  <cols>
    <col min="1" max="1" width="19.57421875" style="112" customWidth="1"/>
    <col min="2" max="2" width="9.421875" style="112" bestFit="1" customWidth="1"/>
    <col min="3" max="3" width="10.7109375" style="112" customWidth="1"/>
    <col min="4" max="4" width="8.00390625" style="112" bestFit="1" customWidth="1"/>
    <col min="5" max="5" width="10.8515625" style="112" customWidth="1"/>
    <col min="6" max="6" width="11.140625" style="112" customWidth="1"/>
    <col min="7" max="7" width="10.00390625" style="112" bestFit="1" customWidth="1"/>
    <col min="8" max="8" width="10.421875" style="112" customWidth="1"/>
    <col min="9" max="9" width="10.8515625" style="112" customWidth="1"/>
    <col min="10" max="10" width="8.57421875" style="112" customWidth="1"/>
    <col min="11" max="11" width="9.7109375" style="112" bestFit="1" customWidth="1"/>
    <col min="12" max="12" width="11.00390625" style="112" customWidth="1"/>
    <col min="13" max="13" width="10.57421875" style="112" bestFit="1" customWidth="1"/>
    <col min="14" max="14" width="12.421875" style="112" customWidth="1"/>
    <col min="15" max="15" width="11.140625" style="112" bestFit="1" customWidth="1"/>
    <col min="16" max="16" width="10.00390625" style="112" customWidth="1"/>
    <col min="17" max="17" width="10.8515625" style="112" customWidth="1"/>
    <col min="18" max="18" width="12.421875" style="112" customWidth="1"/>
    <col min="19" max="19" width="11.28125" style="112" bestFit="1" customWidth="1"/>
    <col min="20" max="21" width="12.421875" style="112" customWidth="1"/>
    <col min="22" max="22" width="10.8515625" style="112" customWidth="1"/>
    <col min="23" max="23" width="11.00390625" style="112" customWidth="1"/>
    <col min="24" max="24" width="12.710937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20" t="s">
        <v>26</v>
      </c>
      <c r="Y1" s="621"/>
    </row>
    <row r="2" ht="5.25" customHeight="1" thickBot="1"/>
    <row r="3" spans="1:25" ht="24.75" customHeight="1" thickTop="1">
      <c r="A3" s="678" t="s">
        <v>61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  <c r="X3" s="679"/>
      <c r="Y3" s="680"/>
    </row>
    <row r="4" spans="1:25" ht="21" customHeight="1" thickBot="1">
      <c r="A4" s="689" t="s">
        <v>60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1"/>
    </row>
    <row r="5" spans="1:25" s="164" customFormat="1" ht="17.25" customHeight="1" thickBot="1" thickTop="1">
      <c r="A5" s="625" t="s">
        <v>59</v>
      </c>
      <c r="B5" s="702" t="s">
        <v>34</v>
      </c>
      <c r="C5" s="703"/>
      <c r="D5" s="703"/>
      <c r="E5" s="703"/>
      <c r="F5" s="703"/>
      <c r="G5" s="703"/>
      <c r="H5" s="703"/>
      <c r="I5" s="703"/>
      <c r="J5" s="705"/>
      <c r="K5" s="705"/>
      <c r="L5" s="705"/>
      <c r="M5" s="706"/>
      <c r="N5" s="702" t="s">
        <v>33</v>
      </c>
      <c r="O5" s="703"/>
      <c r="P5" s="703"/>
      <c r="Q5" s="703"/>
      <c r="R5" s="703"/>
      <c r="S5" s="703"/>
      <c r="T5" s="703"/>
      <c r="U5" s="703"/>
      <c r="V5" s="703"/>
      <c r="W5" s="703"/>
      <c r="X5" s="703"/>
      <c r="Y5" s="704"/>
    </row>
    <row r="6" spans="1:25" s="130" customFormat="1" ht="26.25" customHeight="1">
      <c r="A6" s="626"/>
      <c r="B6" s="700" t="s">
        <v>149</v>
      </c>
      <c r="C6" s="701"/>
      <c r="D6" s="701"/>
      <c r="E6" s="701"/>
      <c r="F6" s="701"/>
      <c r="G6" s="681" t="s">
        <v>32</v>
      </c>
      <c r="H6" s="700" t="s">
        <v>150</v>
      </c>
      <c r="I6" s="701"/>
      <c r="J6" s="701"/>
      <c r="K6" s="701"/>
      <c r="L6" s="701"/>
      <c r="M6" s="692" t="s">
        <v>31</v>
      </c>
      <c r="N6" s="700" t="s">
        <v>151</v>
      </c>
      <c r="O6" s="701"/>
      <c r="P6" s="701"/>
      <c r="Q6" s="701"/>
      <c r="R6" s="701"/>
      <c r="S6" s="681" t="s">
        <v>32</v>
      </c>
      <c r="T6" s="700" t="s">
        <v>152</v>
      </c>
      <c r="U6" s="701"/>
      <c r="V6" s="701"/>
      <c r="W6" s="701"/>
      <c r="X6" s="701"/>
      <c r="Y6" s="686" t="s">
        <v>31</v>
      </c>
    </row>
    <row r="7" spans="1:25" s="125" customFormat="1" ht="26.25" customHeight="1">
      <c r="A7" s="627"/>
      <c r="B7" s="673" t="s">
        <v>20</v>
      </c>
      <c r="C7" s="674"/>
      <c r="D7" s="675" t="s">
        <v>19</v>
      </c>
      <c r="E7" s="674"/>
      <c r="F7" s="676" t="s">
        <v>15</v>
      </c>
      <c r="G7" s="682"/>
      <c r="H7" s="673" t="s">
        <v>20</v>
      </c>
      <c r="I7" s="674"/>
      <c r="J7" s="675" t="s">
        <v>19</v>
      </c>
      <c r="K7" s="674"/>
      <c r="L7" s="676" t="s">
        <v>15</v>
      </c>
      <c r="M7" s="693"/>
      <c r="N7" s="673" t="s">
        <v>20</v>
      </c>
      <c r="O7" s="674"/>
      <c r="P7" s="675" t="s">
        <v>19</v>
      </c>
      <c r="Q7" s="674"/>
      <c r="R7" s="676" t="s">
        <v>15</v>
      </c>
      <c r="S7" s="682"/>
      <c r="T7" s="673" t="s">
        <v>20</v>
      </c>
      <c r="U7" s="674"/>
      <c r="V7" s="675" t="s">
        <v>19</v>
      </c>
      <c r="W7" s="674"/>
      <c r="X7" s="676" t="s">
        <v>15</v>
      </c>
      <c r="Y7" s="687"/>
    </row>
    <row r="8" spans="1:25" s="160" customFormat="1" ht="27" thickBot="1">
      <c r="A8" s="628"/>
      <c r="B8" s="163" t="s">
        <v>17</v>
      </c>
      <c r="C8" s="161" t="s">
        <v>16</v>
      </c>
      <c r="D8" s="162" t="s">
        <v>17</v>
      </c>
      <c r="E8" s="161" t="s">
        <v>16</v>
      </c>
      <c r="F8" s="677"/>
      <c r="G8" s="683"/>
      <c r="H8" s="163" t="s">
        <v>17</v>
      </c>
      <c r="I8" s="161" t="s">
        <v>16</v>
      </c>
      <c r="J8" s="162" t="s">
        <v>17</v>
      </c>
      <c r="K8" s="161" t="s">
        <v>16</v>
      </c>
      <c r="L8" s="677"/>
      <c r="M8" s="694"/>
      <c r="N8" s="163" t="s">
        <v>17</v>
      </c>
      <c r="O8" s="161" t="s">
        <v>16</v>
      </c>
      <c r="P8" s="162" t="s">
        <v>17</v>
      </c>
      <c r="Q8" s="161" t="s">
        <v>16</v>
      </c>
      <c r="R8" s="677"/>
      <c r="S8" s="683"/>
      <c r="T8" s="163" t="s">
        <v>17</v>
      </c>
      <c r="U8" s="161" t="s">
        <v>16</v>
      </c>
      <c r="V8" s="162" t="s">
        <v>17</v>
      </c>
      <c r="W8" s="161" t="s">
        <v>16</v>
      </c>
      <c r="X8" s="677"/>
      <c r="Y8" s="688"/>
    </row>
    <row r="9" spans="1:25" s="114" customFormat="1" ht="18" customHeight="1" thickBot="1" thickTop="1">
      <c r="A9" s="192" t="s">
        <v>22</v>
      </c>
      <c r="B9" s="189">
        <f>B10+B14+B25+B38+B48+B53</f>
        <v>522398</v>
      </c>
      <c r="C9" s="188">
        <f>C10+C14+C25+C38+C48+C53</f>
        <v>585869</v>
      </c>
      <c r="D9" s="187">
        <f>D10+D14+D25+D38+D48+D53</f>
        <v>1351</v>
      </c>
      <c r="E9" s="186">
        <f>E10+E14+E25+E38+E48+E53</f>
        <v>1299</v>
      </c>
      <c r="F9" s="185">
        <f aca="true" t="shared" si="0" ref="F9:F53">SUM(B9:E9)</f>
        <v>1110917</v>
      </c>
      <c r="G9" s="190">
        <f aca="true" t="shared" si="1" ref="G9:G53">F9/$F$9</f>
        <v>1</v>
      </c>
      <c r="H9" s="189">
        <f>H10+H14+H25+H38+H48+H53</f>
        <v>481754</v>
      </c>
      <c r="I9" s="188">
        <f>I10+I14+I25+I38+I48+I53</f>
        <v>547672</v>
      </c>
      <c r="J9" s="187">
        <f>J10+J14+J25+J38+J48+J53</f>
        <v>3871</v>
      </c>
      <c r="K9" s="186">
        <f>K10+K14+K25+K38+K48+K53</f>
        <v>5647</v>
      </c>
      <c r="L9" s="185">
        <f aca="true" t="shared" si="2" ref="L9:L53">SUM(H9:K9)</f>
        <v>1038944</v>
      </c>
      <c r="M9" s="191">
        <f aca="true" t="shared" si="3" ref="M9:M53">IF(ISERROR(F9/L9-1),"         /0",(F9/L9-1))</f>
        <v>0.06927514861243722</v>
      </c>
      <c r="N9" s="189">
        <f>N10+N14+N25+N38+N48+N53</f>
        <v>3403164</v>
      </c>
      <c r="O9" s="188">
        <f>O10+O14+O25+O38+O48+O53</f>
        <v>3277713</v>
      </c>
      <c r="P9" s="187">
        <f>P10+P14+P25+P38+P48+P53</f>
        <v>16537</v>
      </c>
      <c r="Q9" s="186">
        <f>Q10+Q14+Q25+Q38+Q48+Q53</f>
        <v>11811</v>
      </c>
      <c r="R9" s="185">
        <f aca="true" t="shared" si="4" ref="R9:R53">SUM(N9:Q9)</f>
        <v>6709225</v>
      </c>
      <c r="S9" s="190">
        <f aca="true" t="shared" si="5" ref="S9:S53">R9/$R$9</f>
        <v>1</v>
      </c>
      <c r="T9" s="189">
        <f>T10+T14+T25+T38+T48+T53</f>
        <v>3104843</v>
      </c>
      <c r="U9" s="188">
        <f>U10+U14+U25+U38+U48+U53</f>
        <v>3046628</v>
      </c>
      <c r="V9" s="187">
        <f>V10+V14+V25+V38+V48+V53</f>
        <v>27155</v>
      </c>
      <c r="W9" s="186">
        <f>W10+W14+W25+W38+W48+W53</f>
        <v>29430</v>
      </c>
      <c r="X9" s="185">
        <f aca="true" t="shared" si="6" ref="X9:X53">SUM(T9:W9)</f>
        <v>6208056</v>
      </c>
      <c r="Y9" s="184">
        <f>IF(ISERROR(R9/X9-1),"         /0",(R9/X9-1))</f>
        <v>0.0807288143019329</v>
      </c>
    </row>
    <row r="10" spans="1:25" s="174" customFormat="1" ht="19.5" customHeight="1">
      <c r="A10" s="183" t="s">
        <v>56</v>
      </c>
      <c r="B10" s="180">
        <f>SUM(B11:B13)</f>
        <v>165847</v>
      </c>
      <c r="C10" s="179">
        <f>SUM(C11:C13)</f>
        <v>178507</v>
      </c>
      <c r="D10" s="178">
        <f>SUM(D11:D13)</f>
        <v>19</v>
      </c>
      <c r="E10" s="177">
        <f>SUM(E11:E13)</f>
        <v>0</v>
      </c>
      <c r="F10" s="176">
        <f t="shared" si="0"/>
        <v>344373</v>
      </c>
      <c r="G10" s="181">
        <f t="shared" si="1"/>
        <v>0.3099898552277083</v>
      </c>
      <c r="H10" s="180">
        <f>SUM(H11:H13)</f>
        <v>161016</v>
      </c>
      <c r="I10" s="179">
        <f>SUM(I11:I13)</f>
        <v>179691</v>
      </c>
      <c r="J10" s="178">
        <f>SUM(J11:J13)</f>
        <v>8</v>
      </c>
      <c r="K10" s="177">
        <f>SUM(K11:K13)</f>
        <v>84</v>
      </c>
      <c r="L10" s="176">
        <f t="shared" si="2"/>
        <v>340799</v>
      </c>
      <c r="M10" s="182">
        <f t="shared" si="3"/>
        <v>0.010487119973943582</v>
      </c>
      <c r="N10" s="180">
        <f>SUM(N11:N13)</f>
        <v>1036692</v>
      </c>
      <c r="O10" s="179">
        <f>SUM(O11:O13)</f>
        <v>996338</v>
      </c>
      <c r="P10" s="178">
        <f>SUM(P11:P13)</f>
        <v>916</v>
      </c>
      <c r="Q10" s="177">
        <f>SUM(Q11:Q13)</f>
        <v>1459</v>
      </c>
      <c r="R10" s="176">
        <f t="shared" si="4"/>
        <v>2035405</v>
      </c>
      <c r="S10" s="181">
        <f t="shared" si="5"/>
        <v>0.30337408568053686</v>
      </c>
      <c r="T10" s="180">
        <f>SUM(T11:T13)</f>
        <v>938258</v>
      </c>
      <c r="U10" s="179">
        <f>SUM(U11:U13)</f>
        <v>936513</v>
      </c>
      <c r="V10" s="178">
        <f>SUM(V11:V13)</f>
        <v>529</v>
      </c>
      <c r="W10" s="177">
        <f>SUM(W11:W13)</f>
        <v>262</v>
      </c>
      <c r="X10" s="176">
        <f t="shared" si="6"/>
        <v>1875562</v>
      </c>
      <c r="Y10" s="271">
        <f aca="true" t="shared" si="7" ref="Y10:Y53">IF(ISERROR(R10/X10-1),"         /0",IF(R10/X10&gt;5,"  *  ",(R10/X10-1)))</f>
        <v>0.08522405550976186</v>
      </c>
    </row>
    <row r="11" spans="1:25" ht="19.5" customHeight="1">
      <c r="A11" s="362" t="s">
        <v>351</v>
      </c>
      <c r="B11" s="363">
        <v>157527</v>
      </c>
      <c r="C11" s="364">
        <v>169082</v>
      </c>
      <c r="D11" s="365">
        <v>19</v>
      </c>
      <c r="E11" s="386">
        <v>0</v>
      </c>
      <c r="F11" s="387">
        <f t="shared" si="0"/>
        <v>326628</v>
      </c>
      <c r="G11" s="366">
        <f t="shared" si="1"/>
        <v>0.294016564693852</v>
      </c>
      <c r="H11" s="363">
        <v>154627</v>
      </c>
      <c r="I11" s="364">
        <v>172262</v>
      </c>
      <c r="J11" s="365">
        <v>8</v>
      </c>
      <c r="K11" s="386">
        <v>84</v>
      </c>
      <c r="L11" s="387">
        <f t="shared" si="2"/>
        <v>326981</v>
      </c>
      <c r="M11" s="388">
        <f t="shared" si="3"/>
        <v>-0.0010795734308721716</v>
      </c>
      <c r="N11" s="363">
        <v>991237</v>
      </c>
      <c r="O11" s="364">
        <v>955424</v>
      </c>
      <c r="P11" s="365">
        <v>907</v>
      </c>
      <c r="Q11" s="386">
        <v>1459</v>
      </c>
      <c r="R11" s="387">
        <f t="shared" si="4"/>
        <v>1949027</v>
      </c>
      <c r="S11" s="366">
        <f t="shared" si="5"/>
        <v>0.29049957334863563</v>
      </c>
      <c r="T11" s="383">
        <v>896978</v>
      </c>
      <c r="U11" s="364">
        <v>900236</v>
      </c>
      <c r="V11" s="365">
        <v>529</v>
      </c>
      <c r="W11" s="386">
        <v>262</v>
      </c>
      <c r="X11" s="387">
        <f t="shared" si="6"/>
        <v>1798005</v>
      </c>
      <c r="Y11" s="368">
        <f t="shared" si="7"/>
        <v>0.08399420468797358</v>
      </c>
    </row>
    <row r="12" spans="1:25" ht="19.5" customHeight="1">
      <c r="A12" s="369" t="s">
        <v>352</v>
      </c>
      <c r="B12" s="370">
        <v>5529</v>
      </c>
      <c r="C12" s="371">
        <v>6311</v>
      </c>
      <c r="D12" s="372">
        <v>0</v>
      </c>
      <c r="E12" s="389">
        <v>0</v>
      </c>
      <c r="F12" s="390">
        <f t="shared" si="0"/>
        <v>11840</v>
      </c>
      <c r="G12" s="373">
        <f t="shared" si="1"/>
        <v>0.010657861928478906</v>
      </c>
      <c r="H12" s="370">
        <v>4281</v>
      </c>
      <c r="I12" s="371">
        <v>4961</v>
      </c>
      <c r="J12" s="372"/>
      <c r="K12" s="389"/>
      <c r="L12" s="390">
        <f t="shared" si="2"/>
        <v>9242</v>
      </c>
      <c r="M12" s="391">
        <f t="shared" si="3"/>
        <v>0.28110798528457037</v>
      </c>
      <c r="N12" s="370">
        <v>31332</v>
      </c>
      <c r="O12" s="371">
        <v>26690</v>
      </c>
      <c r="P12" s="372">
        <v>4</v>
      </c>
      <c r="Q12" s="389">
        <v>0</v>
      </c>
      <c r="R12" s="390">
        <f t="shared" si="4"/>
        <v>58026</v>
      </c>
      <c r="S12" s="373">
        <f t="shared" si="5"/>
        <v>0.008648688932030153</v>
      </c>
      <c r="T12" s="384">
        <v>29297</v>
      </c>
      <c r="U12" s="371">
        <v>23624</v>
      </c>
      <c r="V12" s="372"/>
      <c r="W12" s="389"/>
      <c r="X12" s="390">
        <f t="shared" si="6"/>
        <v>52921</v>
      </c>
      <c r="Y12" s="375">
        <f t="shared" si="7"/>
        <v>0.09646454148636652</v>
      </c>
    </row>
    <row r="13" spans="1:25" ht="19.5" customHeight="1" thickBot="1">
      <c r="A13" s="376" t="s">
        <v>353</v>
      </c>
      <c r="B13" s="377">
        <v>2791</v>
      </c>
      <c r="C13" s="378">
        <v>3114</v>
      </c>
      <c r="D13" s="379">
        <v>0</v>
      </c>
      <c r="E13" s="392">
        <v>0</v>
      </c>
      <c r="F13" s="393">
        <f t="shared" si="0"/>
        <v>5905</v>
      </c>
      <c r="G13" s="380">
        <f t="shared" si="1"/>
        <v>0.005315428605377359</v>
      </c>
      <c r="H13" s="377">
        <v>2108</v>
      </c>
      <c r="I13" s="378">
        <v>2468</v>
      </c>
      <c r="J13" s="379"/>
      <c r="K13" s="392"/>
      <c r="L13" s="393">
        <f t="shared" si="2"/>
        <v>4576</v>
      </c>
      <c r="M13" s="394">
        <f t="shared" si="3"/>
        <v>0.29042832167832167</v>
      </c>
      <c r="N13" s="377">
        <v>14123</v>
      </c>
      <c r="O13" s="378">
        <v>14224</v>
      </c>
      <c r="P13" s="379">
        <v>5</v>
      </c>
      <c r="Q13" s="392">
        <v>0</v>
      </c>
      <c r="R13" s="393">
        <f t="shared" si="4"/>
        <v>28352</v>
      </c>
      <c r="S13" s="380">
        <f t="shared" si="5"/>
        <v>0.004225823399871073</v>
      </c>
      <c r="T13" s="385">
        <v>11983</v>
      </c>
      <c r="U13" s="378">
        <v>12653</v>
      </c>
      <c r="V13" s="379"/>
      <c r="W13" s="392"/>
      <c r="X13" s="393">
        <f t="shared" si="6"/>
        <v>24636</v>
      </c>
      <c r="Y13" s="382">
        <f t="shared" si="7"/>
        <v>0.1508361747036857</v>
      </c>
    </row>
    <row r="14" spans="1:25" s="174" customFormat="1" ht="19.5" customHeight="1">
      <c r="A14" s="183" t="s">
        <v>55</v>
      </c>
      <c r="B14" s="180">
        <f>SUM(B15:B24)</f>
        <v>119072</v>
      </c>
      <c r="C14" s="179">
        <f>SUM(C15:C24)</f>
        <v>136954</v>
      </c>
      <c r="D14" s="178">
        <f>SUM(D15:D24)</f>
        <v>846</v>
      </c>
      <c r="E14" s="177">
        <f>SUM(E15:E24)</f>
        <v>744</v>
      </c>
      <c r="F14" s="176">
        <f t="shared" si="0"/>
        <v>257616</v>
      </c>
      <c r="G14" s="181">
        <f t="shared" si="1"/>
        <v>0.23189491204113358</v>
      </c>
      <c r="H14" s="180">
        <f>SUM(H15:H24)</f>
        <v>108006</v>
      </c>
      <c r="I14" s="179">
        <f>SUM(I15:I24)</f>
        <v>123187</v>
      </c>
      <c r="J14" s="178">
        <f>SUM(J15:J24)</f>
        <v>1734</v>
      </c>
      <c r="K14" s="177">
        <f>SUM(K15:K24)</f>
        <v>3025</v>
      </c>
      <c r="L14" s="176">
        <f t="shared" si="2"/>
        <v>235952</v>
      </c>
      <c r="M14" s="182">
        <f t="shared" si="3"/>
        <v>0.09181528446463694</v>
      </c>
      <c r="N14" s="180">
        <f>SUM(N15:N24)</f>
        <v>834427</v>
      </c>
      <c r="O14" s="179">
        <f>SUM(O15:O24)</f>
        <v>835711</v>
      </c>
      <c r="P14" s="178">
        <f>SUM(P15:P24)</f>
        <v>5288</v>
      </c>
      <c r="Q14" s="177">
        <f>SUM(Q15:Q24)</f>
        <v>4203</v>
      </c>
      <c r="R14" s="176">
        <f t="shared" si="4"/>
        <v>1679629</v>
      </c>
      <c r="S14" s="181">
        <f t="shared" si="5"/>
        <v>0.250346202430236</v>
      </c>
      <c r="T14" s="180">
        <f>SUM(T15:T24)</f>
        <v>806407</v>
      </c>
      <c r="U14" s="179">
        <f>SUM(U15:U24)</f>
        <v>805175</v>
      </c>
      <c r="V14" s="178">
        <f>SUM(V15:V24)</f>
        <v>2372</v>
      </c>
      <c r="W14" s="177">
        <f>SUM(W15:W24)</f>
        <v>3866</v>
      </c>
      <c r="X14" s="176">
        <f t="shared" si="6"/>
        <v>1617820</v>
      </c>
      <c r="Y14" s="175">
        <f t="shared" si="7"/>
        <v>0.038205115525830946</v>
      </c>
    </row>
    <row r="15" spans="1:25" ht="19.5" customHeight="1">
      <c r="A15" s="362" t="s">
        <v>354</v>
      </c>
      <c r="B15" s="363">
        <v>28216</v>
      </c>
      <c r="C15" s="364">
        <v>32228</v>
      </c>
      <c r="D15" s="365">
        <v>0</v>
      </c>
      <c r="E15" s="386">
        <v>5</v>
      </c>
      <c r="F15" s="387">
        <f t="shared" si="0"/>
        <v>60449</v>
      </c>
      <c r="G15" s="366">
        <f t="shared" si="1"/>
        <v>0.054413606056978155</v>
      </c>
      <c r="H15" s="363">
        <v>25827</v>
      </c>
      <c r="I15" s="364">
        <v>30507</v>
      </c>
      <c r="J15" s="365">
        <v>4</v>
      </c>
      <c r="K15" s="386">
        <v>7</v>
      </c>
      <c r="L15" s="387">
        <f t="shared" si="2"/>
        <v>56345</v>
      </c>
      <c r="M15" s="388">
        <f t="shared" si="3"/>
        <v>0.07283698642293013</v>
      </c>
      <c r="N15" s="363">
        <v>185720</v>
      </c>
      <c r="O15" s="364">
        <v>183023</v>
      </c>
      <c r="P15" s="365">
        <v>210</v>
      </c>
      <c r="Q15" s="386">
        <v>112</v>
      </c>
      <c r="R15" s="387">
        <f t="shared" si="4"/>
        <v>369065</v>
      </c>
      <c r="S15" s="366">
        <f t="shared" si="5"/>
        <v>0.05500858892047889</v>
      </c>
      <c r="T15" s="383">
        <v>198749</v>
      </c>
      <c r="U15" s="364">
        <v>198188</v>
      </c>
      <c r="V15" s="365">
        <v>32</v>
      </c>
      <c r="W15" s="386">
        <v>32</v>
      </c>
      <c r="X15" s="387">
        <f t="shared" si="6"/>
        <v>397001</v>
      </c>
      <c r="Y15" s="368">
        <f t="shared" si="7"/>
        <v>-0.07036758093808326</v>
      </c>
    </row>
    <row r="16" spans="1:25" ht="19.5" customHeight="1">
      <c r="A16" s="369" t="s">
        <v>355</v>
      </c>
      <c r="B16" s="370">
        <v>27171</v>
      </c>
      <c r="C16" s="371">
        <v>30182</v>
      </c>
      <c r="D16" s="372">
        <v>767</v>
      </c>
      <c r="E16" s="389">
        <v>739</v>
      </c>
      <c r="F16" s="390">
        <f t="shared" si="0"/>
        <v>58859</v>
      </c>
      <c r="G16" s="373">
        <f t="shared" si="1"/>
        <v>0.05298235601759627</v>
      </c>
      <c r="H16" s="370">
        <v>30112</v>
      </c>
      <c r="I16" s="371">
        <v>32962</v>
      </c>
      <c r="J16" s="372">
        <v>0</v>
      </c>
      <c r="K16" s="389">
        <v>4</v>
      </c>
      <c r="L16" s="390">
        <f t="shared" si="2"/>
        <v>63078</v>
      </c>
      <c r="M16" s="391">
        <f t="shared" si="3"/>
        <v>-0.06688544341925873</v>
      </c>
      <c r="N16" s="370">
        <v>183971</v>
      </c>
      <c r="O16" s="371">
        <v>182565</v>
      </c>
      <c r="P16" s="372">
        <v>794</v>
      </c>
      <c r="Q16" s="389">
        <v>749</v>
      </c>
      <c r="R16" s="390">
        <f t="shared" si="4"/>
        <v>368079</v>
      </c>
      <c r="S16" s="373">
        <f t="shared" si="5"/>
        <v>0.054861627088076494</v>
      </c>
      <c r="T16" s="384">
        <v>207492</v>
      </c>
      <c r="U16" s="371">
        <v>202621</v>
      </c>
      <c r="V16" s="372">
        <v>52</v>
      </c>
      <c r="W16" s="389">
        <v>62</v>
      </c>
      <c r="X16" s="390">
        <f t="shared" si="6"/>
        <v>410227</v>
      </c>
      <c r="Y16" s="375">
        <f t="shared" si="7"/>
        <v>-0.10274311539708503</v>
      </c>
    </row>
    <row r="17" spans="1:25" ht="19.5" customHeight="1">
      <c r="A17" s="369" t="s">
        <v>356</v>
      </c>
      <c r="B17" s="370">
        <v>17777</v>
      </c>
      <c r="C17" s="371">
        <v>19686</v>
      </c>
      <c r="D17" s="372">
        <v>67</v>
      </c>
      <c r="E17" s="389">
        <v>0</v>
      </c>
      <c r="F17" s="390">
        <f t="shared" si="0"/>
        <v>37530</v>
      </c>
      <c r="G17" s="373">
        <f t="shared" si="1"/>
        <v>0.033782901872957204</v>
      </c>
      <c r="H17" s="370">
        <v>15546</v>
      </c>
      <c r="I17" s="371">
        <v>17911</v>
      </c>
      <c r="J17" s="372">
        <v>2</v>
      </c>
      <c r="K17" s="389">
        <v>0</v>
      </c>
      <c r="L17" s="390">
        <f t="shared" si="2"/>
        <v>33459</v>
      </c>
      <c r="M17" s="391">
        <f t="shared" si="3"/>
        <v>0.12167129920200837</v>
      </c>
      <c r="N17" s="370">
        <v>132619</v>
      </c>
      <c r="O17" s="371">
        <v>133874</v>
      </c>
      <c r="P17" s="372">
        <v>392</v>
      </c>
      <c r="Q17" s="389">
        <v>462</v>
      </c>
      <c r="R17" s="390">
        <f t="shared" si="4"/>
        <v>267347</v>
      </c>
      <c r="S17" s="373">
        <f t="shared" si="5"/>
        <v>0.039847672421181285</v>
      </c>
      <c r="T17" s="384">
        <v>114983</v>
      </c>
      <c r="U17" s="371">
        <v>114059</v>
      </c>
      <c r="V17" s="372">
        <v>7</v>
      </c>
      <c r="W17" s="389">
        <v>0</v>
      </c>
      <c r="X17" s="390">
        <f t="shared" si="6"/>
        <v>229049</v>
      </c>
      <c r="Y17" s="375">
        <f t="shared" si="7"/>
        <v>0.16720439731236558</v>
      </c>
    </row>
    <row r="18" spans="1:25" ht="19.5" customHeight="1">
      <c r="A18" s="369" t="s">
        <v>357</v>
      </c>
      <c r="B18" s="370">
        <v>18269</v>
      </c>
      <c r="C18" s="371">
        <v>18658</v>
      </c>
      <c r="D18" s="372">
        <v>8</v>
      </c>
      <c r="E18" s="389">
        <v>0</v>
      </c>
      <c r="F18" s="390">
        <f>SUM(B18:E18)</f>
        <v>36935</v>
      </c>
      <c r="G18" s="373">
        <f>F18/$F$9</f>
        <v>0.033247308304760845</v>
      </c>
      <c r="H18" s="370">
        <v>14727</v>
      </c>
      <c r="I18" s="371">
        <v>16032</v>
      </c>
      <c r="J18" s="372">
        <v>14</v>
      </c>
      <c r="K18" s="389">
        <v>71</v>
      </c>
      <c r="L18" s="390">
        <f>SUM(H18:K18)</f>
        <v>30844</v>
      </c>
      <c r="M18" s="391">
        <f>IF(ISERROR(F18/L18-1),"         /0",(F18/L18-1))</f>
        <v>0.19747762936065372</v>
      </c>
      <c r="N18" s="370">
        <v>125380</v>
      </c>
      <c r="O18" s="371">
        <v>115843</v>
      </c>
      <c r="P18" s="372">
        <v>25</v>
      </c>
      <c r="Q18" s="389">
        <v>0</v>
      </c>
      <c r="R18" s="390">
        <f>SUM(N18:Q18)</f>
        <v>241248</v>
      </c>
      <c r="S18" s="373">
        <f>R18/$R$9</f>
        <v>0.03595765531786458</v>
      </c>
      <c r="T18" s="384">
        <v>126120</v>
      </c>
      <c r="U18" s="371">
        <v>119206</v>
      </c>
      <c r="V18" s="372">
        <v>400</v>
      </c>
      <c r="W18" s="389">
        <v>621</v>
      </c>
      <c r="X18" s="390">
        <f>SUM(T18:W18)</f>
        <v>246347</v>
      </c>
      <c r="Y18" s="375">
        <f>IF(ISERROR(R18/X18-1),"         /0",IF(R18/X18&gt;5,"  *  ",(R18/X18-1)))</f>
        <v>-0.020698445688398848</v>
      </c>
    </row>
    <row r="19" spans="1:25" ht="19.5" customHeight="1">
      <c r="A19" s="369" t="s">
        <v>358</v>
      </c>
      <c r="B19" s="370">
        <v>10876</v>
      </c>
      <c r="C19" s="371">
        <v>17397</v>
      </c>
      <c r="D19" s="372">
        <v>4</v>
      </c>
      <c r="E19" s="389">
        <v>0</v>
      </c>
      <c r="F19" s="390">
        <f>SUM(B19:E19)</f>
        <v>28277</v>
      </c>
      <c r="G19" s="373">
        <f>F19/$F$9</f>
        <v>0.025453746769560644</v>
      </c>
      <c r="H19" s="370">
        <v>6959</v>
      </c>
      <c r="I19" s="371">
        <v>8280</v>
      </c>
      <c r="J19" s="372">
        <v>1711</v>
      </c>
      <c r="K19" s="389">
        <v>2943</v>
      </c>
      <c r="L19" s="390">
        <f>SUM(H19:K19)</f>
        <v>19893</v>
      </c>
      <c r="M19" s="391">
        <f>IF(ISERROR(F19/L19-1),"         /0",(F19/L19-1))</f>
        <v>0.421454783089529</v>
      </c>
      <c r="N19" s="370">
        <v>77543</v>
      </c>
      <c r="O19" s="371">
        <v>93159</v>
      </c>
      <c r="P19" s="372">
        <v>3678</v>
      </c>
      <c r="Q19" s="389">
        <v>2802</v>
      </c>
      <c r="R19" s="390">
        <f>SUM(N19:Q19)</f>
        <v>177182</v>
      </c>
      <c r="S19" s="373">
        <f>R19/$R$9</f>
        <v>0.026408713375986048</v>
      </c>
      <c r="T19" s="384">
        <v>67229</v>
      </c>
      <c r="U19" s="371">
        <v>72548</v>
      </c>
      <c r="V19" s="372">
        <v>1835</v>
      </c>
      <c r="W19" s="389">
        <v>3151</v>
      </c>
      <c r="X19" s="390">
        <f>SUM(T19:W19)</f>
        <v>144763</v>
      </c>
      <c r="Y19" s="375">
        <f>IF(ISERROR(R19/X19-1),"         /0",IF(R19/X19&gt;5,"  *  ",(R19/X19-1)))</f>
        <v>0.22394534515034925</v>
      </c>
    </row>
    <row r="20" spans="1:25" ht="19.5" customHeight="1">
      <c r="A20" s="369" t="s">
        <v>359</v>
      </c>
      <c r="B20" s="370">
        <v>12213</v>
      </c>
      <c r="C20" s="371">
        <v>14160</v>
      </c>
      <c r="D20" s="372">
        <v>0</v>
      </c>
      <c r="E20" s="389">
        <v>0</v>
      </c>
      <c r="F20" s="390">
        <f>SUM(B20:E20)</f>
        <v>26373</v>
      </c>
      <c r="G20" s="373">
        <f>F20/$F$9</f>
        <v>0.023739847351332277</v>
      </c>
      <c r="H20" s="370">
        <v>11137</v>
      </c>
      <c r="I20" s="371">
        <v>13497</v>
      </c>
      <c r="J20" s="372">
        <v>3</v>
      </c>
      <c r="K20" s="389"/>
      <c r="L20" s="390">
        <f>SUM(H20:K20)</f>
        <v>24637</v>
      </c>
      <c r="M20" s="391">
        <f>IF(ISERROR(F20/L20-1),"         /0",(F20/L20-1))</f>
        <v>0.07046312456873816</v>
      </c>
      <c r="N20" s="370">
        <v>100581</v>
      </c>
      <c r="O20" s="371">
        <v>97870</v>
      </c>
      <c r="P20" s="372">
        <v>11</v>
      </c>
      <c r="Q20" s="389">
        <v>10</v>
      </c>
      <c r="R20" s="390">
        <f>SUM(N20:Q20)</f>
        <v>198472</v>
      </c>
      <c r="S20" s="373">
        <f>R20/$R$9</f>
        <v>0.029581956187190027</v>
      </c>
      <c r="T20" s="384">
        <v>71319</v>
      </c>
      <c r="U20" s="371">
        <v>75869</v>
      </c>
      <c r="V20" s="372">
        <v>45</v>
      </c>
      <c r="W20" s="389">
        <v>0</v>
      </c>
      <c r="X20" s="390">
        <f>SUM(T20:W20)</f>
        <v>147233</v>
      </c>
      <c r="Y20" s="375">
        <f>IF(ISERROR(R20/X20-1),"         /0",IF(R20/X20&gt;5,"  *  ",(R20/X20-1)))</f>
        <v>0.34801301338694457</v>
      </c>
    </row>
    <row r="21" spans="1:25" ht="19.5" customHeight="1">
      <c r="A21" s="369" t="s">
        <v>360</v>
      </c>
      <c r="B21" s="370">
        <v>3045</v>
      </c>
      <c r="C21" s="371">
        <v>3138</v>
      </c>
      <c r="D21" s="372">
        <v>0</v>
      </c>
      <c r="E21" s="389">
        <v>0</v>
      </c>
      <c r="F21" s="390">
        <f t="shared" si="0"/>
        <v>6183</v>
      </c>
      <c r="G21" s="373">
        <f t="shared" si="1"/>
        <v>0.00556567232295482</v>
      </c>
      <c r="H21" s="370">
        <v>2482</v>
      </c>
      <c r="I21" s="371">
        <v>2785</v>
      </c>
      <c r="J21" s="372"/>
      <c r="K21" s="389"/>
      <c r="L21" s="390">
        <f t="shared" si="2"/>
        <v>5267</v>
      </c>
      <c r="M21" s="391">
        <f t="shared" si="3"/>
        <v>0.17391304347826098</v>
      </c>
      <c r="N21" s="370">
        <v>19028</v>
      </c>
      <c r="O21" s="371">
        <v>19343</v>
      </c>
      <c r="P21" s="372">
        <v>178</v>
      </c>
      <c r="Q21" s="389">
        <v>68</v>
      </c>
      <c r="R21" s="390">
        <f t="shared" si="4"/>
        <v>38617</v>
      </c>
      <c r="S21" s="373">
        <f t="shared" si="5"/>
        <v>0.005755806371078627</v>
      </c>
      <c r="T21" s="384">
        <v>13359</v>
      </c>
      <c r="U21" s="371">
        <v>14462</v>
      </c>
      <c r="V21" s="372">
        <v>1</v>
      </c>
      <c r="W21" s="389">
        <v>0</v>
      </c>
      <c r="X21" s="390">
        <f t="shared" si="6"/>
        <v>27822</v>
      </c>
      <c r="Y21" s="375">
        <f t="shared" si="7"/>
        <v>0.3880023003378621</v>
      </c>
    </row>
    <row r="22" spans="1:25" ht="19.5" customHeight="1">
      <c r="A22" s="369" t="s">
        <v>361</v>
      </c>
      <c r="B22" s="370">
        <v>884</v>
      </c>
      <c r="C22" s="371">
        <v>853</v>
      </c>
      <c r="D22" s="372">
        <v>0</v>
      </c>
      <c r="E22" s="389">
        <v>0</v>
      </c>
      <c r="F22" s="390">
        <f t="shared" si="0"/>
        <v>1737</v>
      </c>
      <c r="G22" s="373">
        <f t="shared" si="1"/>
        <v>0.0015635731562303934</v>
      </c>
      <c r="H22" s="370">
        <v>737</v>
      </c>
      <c r="I22" s="371">
        <v>679</v>
      </c>
      <c r="J22" s="372"/>
      <c r="K22" s="389"/>
      <c r="L22" s="390">
        <f t="shared" si="2"/>
        <v>1416</v>
      </c>
      <c r="M22" s="391">
        <f t="shared" si="3"/>
        <v>0.22669491525423724</v>
      </c>
      <c r="N22" s="370">
        <v>5238</v>
      </c>
      <c r="O22" s="371">
        <v>5572</v>
      </c>
      <c r="P22" s="372"/>
      <c r="Q22" s="389"/>
      <c r="R22" s="390">
        <f t="shared" si="4"/>
        <v>10810</v>
      </c>
      <c r="S22" s="373">
        <f t="shared" si="5"/>
        <v>0.001611214410010098</v>
      </c>
      <c r="T22" s="384">
        <v>3958</v>
      </c>
      <c r="U22" s="371">
        <v>4205</v>
      </c>
      <c r="V22" s="372"/>
      <c r="W22" s="389"/>
      <c r="X22" s="390">
        <f t="shared" si="6"/>
        <v>8163</v>
      </c>
      <c r="Y22" s="375">
        <f t="shared" si="7"/>
        <v>0.3242680387112582</v>
      </c>
    </row>
    <row r="23" spans="1:25" ht="19.5" customHeight="1">
      <c r="A23" s="369" t="s">
        <v>362</v>
      </c>
      <c r="B23" s="370">
        <v>600</v>
      </c>
      <c r="C23" s="371">
        <v>646</v>
      </c>
      <c r="D23" s="372">
        <v>0</v>
      </c>
      <c r="E23" s="389">
        <v>0</v>
      </c>
      <c r="F23" s="390">
        <f>SUM(B23:E23)</f>
        <v>1246</v>
      </c>
      <c r="G23" s="373">
        <f>F23/$F$9</f>
        <v>0.001121595942811209</v>
      </c>
      <c r="H23" s="370">
        <v>461</v>
      </c>
      <c r="I23" s="371">
        <v>533</v>
      </c>
      <c r="J23" s="372"/>
      <c r="K23" s="389">
        <v>0</v>
      </c>
      <c r="L23" s="390">
        <f>SUM(H23:K23)</f>
        <v>994</v>
      </c>
      <c r="M23" s="391">
        <f>IF(ISERROR(F23/L23-1),"         /0",(F23/L23-1))</f>
        <v>0.2535211267605635</v>
      </c>
      <c r="N23" s="370">
        <v>4101</v>
      </c>
      <c r="O23" s="371">
        <v>4424</v>
      </c>
      <c r="P23" s="372">
        <v>0</v>
      </c>
      <c r="Q23" s="389">
        <v>0</v>
      </c>
      <c r="R23" s="390">
        <f>SUM(N23:Q23)</f>
        <v>8525</v>
      </c>
      <c r="S23" s="373">
        <f>R23/$R$9</f>
        <v>0.0012706385610856694</v>
      </c>
      <c r="T23" s="384">
        <v>3117</v>
      </c>
      <c r="U23" s="371">
        <v>4005</v>
      </c>
      <c r="V23" s="372"/>
      <c r="W23" s="389">
        <v>0</v>
      </c>
      <c r="X23" s="390">
        <f>SUM(T23:W23)</f>
        <v>7122</v>
      </c>
      <c r="Y23" s="375">
        <f>IF(ISERROR(R23/X23-1),"         /0",IF(R23/X23&gt;5,"  *  ",(R23/X23-1)))</f>
        <v>0.19699522606009556</v>
      </c>
    </row>
    <row r="24" spans="1:25" ht="19.5" customHeight="1" thickBot="1">
      <c r="A24" s="376" t="s">
        <v>51</v>
      </c>
      <c r="B24" s="377">
        <v>21</v>
      </c>
      <c r="C24" s="378">
        <v>6</v>
      </c>
      <c r="D24" s="379">
        <v>0</v>
      </c>
      <c r="E24" s="392">
        <v>0</v>
      </c>
      <c r="F24" s="393">
        <f t="shared" si="0"/>
        <v>27</v>
      </c>
      <c r="G24" s="380">
        <f t="shared" si="1"/>
        <v>2.4304245951767775E-05</v>
      </c>
      <c r="H24" s="377">
        <v>18</v>
      </c>
      <c r="I24" s="378">
        <v>1</v>
      </c>
      <c r="J24" s="379"/>
      <c r="K24" s="392"/>
      <c r="L24" s="393">
        <f t="shared" si="2"/>
        <v>19</v>
      </c>
      <c r="M24" s="394">
        <f t="shared" si="3"/>
        <v>0.42105263157894735</v>
      </c>
      <c r="N24" s="377">
        <v>246</v>
      </c>
      <c r="O24" s="378">
        <v>38</v>
      </c>
      <c r="P24" s="379"/>
      <c r="Q24" s="392"/>
      <c r="R24" s="393">
        <f t="shared" si="4"/>
        <v>284</v>
      </c>
      <c r="S24" s="380">
        <f t="shared" si="5"/>
        <v>4.2329777284261594E-05</v>
      </c>
      <c r="T24" s="385">
        <v>81</v>
      </c>
      <c r="U24" s="378">
        <v>12</v>
      </c>
      <c r="V24" s="379"/>
      <c r="W24" s="392"/>
      <c r="X24" s="393">
        <f t="shared" si="6"/>
        <v>93</v>
      </c>
      <c r="Y24" s="382">
        <f t="shared" si="7"/>
        <v>2.053763440860215</v>
      </c>
    </row>
    <row r="25" spans="1:25" s="174" customFormat="1" ht="19.5" customHeight="1">
      <c r="A25" s="183" t="s">
        <v>54</v>
      </c>
      <c r="B25" s="180">
        <f>SUM(B26:B37)</f>
        <v>67846</v>
      </c>
      <c r="C25" s="179">
        <f>SUM(C26:C37)</f>
        <v>80950</v>
      </c>
      <c r="D25" s="178">
        <f>SUM(D26:D37)</f>
        <v>0</v>
      </c>
      <c r="E25" s="177">
        <f>SUM(E26:E37)</f>
        <v>7</v>
      </c>
      <c r="F25" s="176">
        <f t="shared" si="0"/>
        <v>148803</v>
      </c>
      <c r="G25" s="181">
        <f t="shared" si="1"/>
        <v>0.13394610038373703</v>
      </c>
      <c r="H25" s="180">
        <f>SUM(H26:H37)</f>
        <v>60775</v>
      </c>
      <c r="I25" s="179">
        <f>SUM(I26:I37)</f>
        <v>74390</v>
      </c>
      <c r="J25" s="178">
        <f>SUM(J26:J37)</f>
        <v>1</v>
      </c>
      <c r="K25" s="177">
        <f>SUM(K26:K37)</f>
        <v>0</v>
      </c>
      <c r="L25" s="176">
        <f t="shared" si="2"/>
        <v>135166</v>
      </c>
      <c r="M25" s="182">
        <f t="shared" si="3"/>
        <v>0.10089075655120361</v>
      </c>
      <c r="N25" s="180">
        <f>SUM(N26:N37)</f>
        <v>438418</v>
      </c>
      <c r="O25" s="179">
        <f>SUM(O26:O37)</f>
        <v>392344</v>
      </c>
      <c r="P25" s="178">
        <f>SUM(P26:P37)</f>
        <v>71</v>
      </c>
      <c r="Q25" s="177">
        <f>SUM(Q26:Q37)</f>
        <v>34</v>
      </c>
      <c r="R25" s="176">
        <f t="shared" si="4"/>
        <v>830867</v>
      </c>
      <c r="S25" s="181">
        <f t="shared" si="5"/>
        <v>0.1238394896578964</v>
      </c>
      <c r="T25" s="180">
        <f>SUM(T26:T37)</f>
        <v>387257</v>
      </c>
      <c r="U25" s="179">
        <f>SUM(U26:U37)</f>
        <v>355042</v>
      </c>
      <c r="V25" s="178">
        <f>SUM(V26:V37)</f>
        <v>61</v>
      </c>
      <c r="W25" s="177">
        <f>SUM(W26:W37)</f>
        <v>4</v>
      </c>
      <c r="X25" s="176">
        <f t="shared" si="6"/>
        <v>742364</v>
      </c>
      <c r="Y25" s="175">
        <f t="shared" si="7"/>
        <v>0.11921779612157923</v>
      </c>
    </row>
    <row r="26" spans="1:25" ht="19.5" customHeight="1">
      <c r="A26" s="362" t="s">
        <v>363</v>
      </c>
      <c r="B26" s="363">
        <v>39337</v>
      </c>
      <c r="C26" s="364">
        <v>45921</v>
      </c>
      <c r="D26" s="365">
        <v>0</v>
      </c>
      <c r="E26" s="386">
        <v>7</v>
      </c>
      <c r="F26" s="387">
        <f t="shared" si="0"/>
        <v>85265</v>
      </c>
      <c r="G26" s="366">
        <f t="shared" si="1"/>
        <v>0.07675190855842516</v>
      </c>
      <c r="H26" s="363">
        <v>35234</v>
      </c>
      <c r="I26" s="364">
        <v>42022</v>
      </c>
      <c r="J26" s="365">
        <v>1</v>
      </c>
      <c r="K26" s="386">
        <v>0</v>
      </c>
      <c r="L26" s="387">
        <f t="shared" si="2"/>
        <v>77257</v>
      </c>
      <c r="M26" s="388">
        <f t="shared" si="3"/>
        <v>0.10365403782181559</v>
      </c>
      <c r="N26" s="363">
        <v>255636</v>
      </c>
      <c r="O26" s="364">
        <v>223259</v>
      </c>
      <c r="P26" s="365">
        <v>38</v>
      </c>
      <c r="Q26" s="386">
        <v>7</v>
      </c>
      <c r="R26" s="387">
        <f t="shared" si="4"/>
        <v>478940</v>
      </c>
      <c r="S26" s="366">
        <f t="shared" si="5"/>
        <v>0.0713852941286065</v>
      </c>
      <c r="T26" s="363">
        <v>231510</v>
      </c>
      <c r="U26" s="364">
        <v>209610</v>
      </c>
      <c r="V26" s="365">
        <v>52</v>
      </c>
      <c r="W26" s="386">
        <v>0</v>
      </c>
      <c r="X26" s="387">
        <f t="shared" si="6"/>
        <v>441172</v>
      </c>
      <c r="Y26" s="368">
        <f t="shared" si="7"/>
        <v>0.0856083341644529</v>
      </c>
    </row>
    <row r="27" spans="1:25" ht="19.5" customHeight="1">
      <c r="A27" s="519" t="s">
        <v>364</v>
      </c>
      <c r="B27" s="520">
        <v>6461</v>
      </c>
      <c r="C27" s="521">
        <v>9178</v>
      </c>
      <c r="D27" s="522">
        <v>0</v>
      </c>
      <c r="E27" s="523">
        <v>0</v>
      </c>
      <c r="F27" s="524">
        <f aca="true" t="shared" si="8" ref="F27:F37">SUM(B27:E27)</f>
        <v>15639</v>
      </c>
      <c r="G27" s="525">
        <f aca="true" t="shared" si="9" ref="G27:G37">F27/$F$9</f>
        <v>0.014077559349618378</v>
      </c>
      <c r="H27" s="520">
        <v>5600</v>
      </c>
      <c r="I27" s="521">
        <v>8180</v>
      </c>
      <c r="J27" s="522"/>
      <c r="K27" s="523">
        <v>0</v>
      </c>
      <c r="L27" s="524">
        <f aca="true" t="shared" si="10" ref="L27:L37">SUM(H27:K27)</f>
        <v>13780</v>
      </c>
      <c r="M27" s="526">
        <f aca="true" t="shared" si="11" ref="M27:M37">IF(ISERROR(F27/L27-1),"         /0",(F27/L27-1))</f>
        <v>0.1349056603773584</v>
      </c>
      <c r="N27" s="520">
        <v>44501</v>
      </c>
      <c r="O27" s="521">
        <v>42460</v>
      </c>
      <c r="P27" s="522">
        <v>16</v>
      </c>
      <c r="Q27" s="523">
        <v>0</v>
      </c>
      <c r="R27" s="524">
        <f aca="true" t="shared" si="12" ref="R27:R37">SUM(N27:Q27)</f>
        <v>86977</v>
      </c>
      <c r="S27" s="525">
        <f aca="true" t="shared" si="13" ref="S27:S37">R27/$R$9</f>
        <v>0.012963792390328242</v>
      </c>
      <c r="T27" s="520">
        <v>29017</v>
      </c>
      <c r="U27" s="521">
        <v>26260</v>
      </c>
      <c r="V27" s="522">
        <v>9</v>
      </c>
      <c r="W27" s="523">
        <v>0</v>
      </c>
      <c r="X27" s="524">
        <f aca="true" t="shared" si="14" ref="X27:X37">SUM(T27:W27)</f>
        <v>55286</v>
      </c>
      <c r="Y27" s="527">
        <f aca="true" t="shared" si="15" ref="Y27:Y37">IF(ISERROR(R27/X27-1),"         /0",IF(R27/X27&gt;5,"  *  ",(R27/X27-1)))</f>
        <v>0.5732192598487864</v>
      </c>
    </row>
    <row r="28" spans="1:25" ht="19.5" customHeight="1">
      <c r="A28" s="519" t="s">
        <v>365</v>
      </c>
      <c r="B28" s="520">
        <v>5209</v>
      </c>
      <c r="C28" s="521">
        <v>6048</v>
      </c>
      <c r="D28" s="522">
        <v>0</v>
      </c>
      <c r="E28" s="523">
        <v>0</v>
      </c>
      <c r="F28" s="524">
        <f t="shared" si="8"/>
        <v>11257</v>
      </c>
      <c r="G28" s="525">
        <f t="shared" si="9"/>
        <v>0.010133070247372216</v>
      </c>
      <c r="H28" s="520">
        <v>4954</v>
      </c>
      <c r="I28" s="521">
        <v>5241</v>
      </c>
      <c r="J28" s="522"/>
      <c r="K28" s="523"/>
      <c r="L28" s="524">
        <f t="shared" si="10"/>
        <v>10195</v>
      </c>
      <c r="M28" s="526">
        <f t="shared" si="11"/>
        <v>0.10416871015203522</v>
      </c>
      <c r="N28" s="520">
        <v>36892</v>
      </c>
      <c r="O28" s="521">
        <v>33733</v>
      </c>
      <c r="P28" s="522"/>
      <c r="Q28" s="523"/>
      <c r="R28" s="524">
        <f t="shared" si="12"/>
        <v>70625</v>
      </c>
      <c r="S28" s="525">
        <f t="shared" si="13"/>
        <v>0.010526551129228786</v>
      </c>
      <c r="T28" s="520">
        <v>50788</v>
      </c>
      <c r="U28" s="521">
        <v>47157</v>
      </c>
      <c r="V28" s="522"/>
      <c r="W28" s="523"/>
      <c r="X28" s="524">
        <f t="shared" si="14"/>
        <v>97945</v>
      </c>
      <c r="Y28" s="527">
        <f t="shared" si="15"/>
        <v>-0.2789320537036092</v>
      </c>
    </row>
    <row r="29" spans="1:25" ht="19.5" customHeight="1">
      <c r="A29" s="519" t="s">
        <v>366</v>
      </c>
      <c r="B29" s="520">
        <v>4934</v>
      </c>
      <c r="C29" s="521">
        <v>6220</v>
      </c>
      <c r="D29" s="522">
        <v>0</v>
      </c>
      <c r="E29" s="523">
        <v>0</v>
      </c>
      <c r="F29" s="524">
        <f t="shared" si="8"/>
        <v>11154</v>
      </c>
      <c r="G29" s="525">
        <f t="shared" si="9"/>
        <v>0.010040354049852509</v>
      </c>
      <c r="H29" s="520">
        <v>8223</v>
      </c>
      <c r="I29" s="521">
        <v>9309</v>
      </c>
      <c r="J29" s="522"/>
      <c r="K29" s="523"/>
      <c r="L29" s="524">
        <f t="shared" si="10"/>
        <v>17532</v>
      </c>
      <c r="M29" s="526">
        <f t="shared" si="11"/>
        <v>-0.36379192334017796</v>
      </c>
      <c r="N29" s="520">
        <v>32124</v>
      </c>
      <c r="O29" s="521">
        <v>30177</v>
      </c>
      <c r="P29" s="522"/>
      <c r="Q29" s="523"/>
      <c r="R29" s="524">
        <f t="shared" si="12"/>
        <v>62301</v>
      </c>
      <c r="S29" s="525">
        <f t="shared" si="13"/>
        <v>0.009285871318967541</v>
      </c>
      <c r="T29" s="520">
        <v>50243</v>
      </c>
      <c r="U29" s="521">
        <v>45712</v>
      </c>
      <c r="V29" s="522"/>
      <c r="W29" s="523">
        <v>4</v>
      </c>
      <c r="X29" s="524">
        <f t="shared" si="14"/>
        <v>95959</v>
      </c>
      <c r="Y29" s="527">
        <f t="shared" si="15"/>
        <v>-0.3507539678404319</v>
      </c>
    </row>
    <row r="30" spans="1:25" ht="19.5" customHeight="1">
      <c r="A30" s="519" t="s">
        <v>367</v>
      </c>
      <c r="B30" s="520">
        <v>3389</v>
      </c>
      <c r="C30" s="521">
        <v>3818</v>
      </c>
      <c r="D30" s="522">
        <v>0</v>
      </c>
      <c r="E30" s="523">
        <v>0</v>
      </c>
      <c r="F30" s="524">
        <f t="shared" si="8"/>
        <v>7207</v>
      </c>
      <c r="G30" s="525">
        <f t="shared" si="9"/>
        <v>0.00648743335460705</v>
      </c>
      <c r="H30" s="520">
        <v>771</v>
      </c>
      <c r="I30" s="521">
        <v>1409</v>
      </c>
      <c r="J30" s="522"/>
      <c r="K30" s="523"/>
      <c r="L30" s="524">
        <f t="shared" si="10"/>
        <v>2180</v>
      </c>
      <c r="M30" s="526">
        <f t="shared" si="11"/>
        <v>2.3059633027522937</v>
      </c>
      <c r="N30" s="520">
        <v>19635</v>
      </c>
      <c r="O30" s="521">
        <v>15920</v>
      </c>
      <c r="P30" s="522"/>
      <c r="Q30" s="523">
        <v>0</v>
      </c>
      <c r="R30" s="524">
        <f t="shared" si="12"/>
        <v>35555</v>
      </c>
      <c r="S30" s="525">
        <f t="shared" si="13"/>
        <v>0.005299419828668736</v>
      </c>
      <c r="T30" s="520">
        <v>2684</v>
      </c>
      <c r="U30" s="521">
        <v>2334</v>
      </c>
      <c r="V30" s="522"/>
      <c r="W30" s="523"/>
      <c r="X30" s="524">
        <f t="shared" si="14"/>
        <v>5018</v>
      </c>
      <c r="Y30" s="527" t="str">
        <f t="shared" si="15"/>
        <v>  *  </v>
      </c>
    </row>
    <row r="31" spans="1:25" ht="19.5" customHeight="1">
      <c r="A31" s="519" t="s">
        <v>368</v>
      </c>
      <c r="B31" s="520">
        <v>2573</v>
      </c>
      <c r="C31" s="521">
        <v>3114</v>
      </c>
      <c r="D31" s="522">
        <v>0</v>
      </c>
      <c r="E31" s="523">
        <v>0</v>
      </c>
      <c r="F31" s="524">
        <f t="shared" si="8"/>
        <v>5687</v>
      </c>
      <c r="G31" s="525">
        <f t="shared" si="9"/>
        <v>0.0051191943232482716</v>
      </c>
      <c r="H31" s="520">
        <v>3514</v>
      </c>
      <c r="I31" s="521">
        <v>4530</v>
      </c>
      <c r="J31" s="522"/>
      <c r="K31" s="523"/>
      <c r="L31" s="524">
        <f t="shared" si="10"/>
        <v>8044</v>
      </c>
      <c r="M31" s="526">
        <f t="shared" si="11"/>
        <v>-0.29301342615614123</v>
      </c>
      <c r="N31" s="520">
        <v>17800</v>
      </c>
      <c r="O31" s="521">
        <v>17398</v>
      </c>
      <c r="P31" s="522">
        <v>0</v>
      </c>
      <c r="Q31" s="523"/>
      <c r="R31" s="524">
        <f t="shared" si="12"/>
        <v>35198</v>
      </c>
      <c r="S31" s="525">
        <f t="shared" si="13"/>
        <v>0.005246209510040281</v>
      </c>
      <c r="T31" s="520">
        <v>14272</v>
      </c>
      <c r="U31" s="521">
        <v>16265</v>
      </c>
      <c r="V31" s="522"/>
      <c r="W31" s="523"/>
      <c r="X31" s="524">
        <f t="shared" si="14"/>
        <v>30537</v>
      </c>
      <c r="Y31" s="527">
        <f t="shared" si="15"/>
        <v>0.15263450895634811</v>
      </c>
    </row>
    <row r="32" spans="1:25" ht="19.5" customHeight="1">
      <c r="A32" s="519" t="s">
        <v>369</v>
      </c>
      <c r="B32" s="520">
        <v>860</v>
      </c>
      <c r="C32" s="521">
        <v>1332</v>
      </c>
      <c r="D32" s="522">
        <v>0</v>
      </c>
      <c r="E32" s="523">
        <v>0</v>
      </c>
      <c r="F32" s="524">
        <f t="shared" si="8"/>
        <v>2192</v>
      </c>
      <c r="G32" s="525">
        <f t="shared" si="9"/>
        <v>0.001973144708380554</v>
      </c>
      <c r="H32" s="520">
        <v>204</v>
      </c>
      <c r="I32" s="521">
        <v>315</v>
      </c>
      <c r="J32" s="522"/>
      <c r="K32" s="523"/>
      <c r="L32" s="524">
        <f t="shared" si="10"/>
        <v>519</v>
      </c>
      <c r="M32" s="526">
        <f t="shared" si="11"/>
        <v>3.223506743737958</v>
      </c>
      <c r="N32" s="520">
        <v>4853</v>
      </c>
      <c r="O32" s="521">
        <v>4341</v>
      </c>
      <c r="P32" s="522">
        <v>17</v>
      </c>
      <c r="Q32" s="523">
        <v>27</v>
      </c>
      <c r="R32" s="524">
        <f t="shared" si="12"/>
        <v>9238</v>
      </c>
      <c r="S32" s="525">
        <f t="shared" si="13"/>
        <v>0.0013769101498310162</v>
      </c>
      <c r="T32" s="520">
        <v>554</v>
      </c>
      <c r="U32" s="521">
        <v>430</v>
      </c>
      <c r="V32" s="522"/>
      <c r="W32" s="523"/>
      <c r="X32" s="524">
        <f t="shared" si="14"/>
        <v>984</v>
      </c>
      <c r="Y32" s="527" t="str">
        <f t="shared" si="15"/>
        <v>  *  </v>
      </c>
    </row>
    <row r="33" spans="1:25" ht="19.5" customHeight="1">
      <c r="A33" s="519" t="s">
        <v>370</v>
      </c>
      <c r="B33" s="520">
        <v>833</v>
      </c>
      <c r="C33" s="521">
        <v>1012</v>
      </c>
      <c r="D33" s="522">
        <v>0</v>
      </c>
      <c r="E33" s="523">
        <v>0</v>
      </c>
      <c r="F33" s="524">
        <f t="shared" si="8"/>
        <v>1845</v>
      </c>
      <c r="G33" s="525">
        <f t="shared" si="9"/>
        <v>0.0016607901400374646</v>
      </c>
      <c r="H33" s="520">
        <v>370</v>
      </c>
      <c r="I33" s="521">
        <v>660</v>
      </c>
      <c r="J33" s="522"/>
      <c r="K33" s="523"/>
      <c r="L33" s="524">
        <f t="shared" si="10"/>
        <v>1030</v>
      </c>
      <c r="M33" s="526">
        <f t="shared" si="11"/>
        <v>0.7912621359223302</v>
      </c>
      <c r="N33" s="520">
        <v>4833</v>
      </c>
      <c r="O33" s="521">
        <v>4901</v>
      </c>
      <c r="P33" s="522"/>
      <c r="Q33" s="523"/>
      <c r="R33" s="524">
        <f t="shared" si="12"/>
        <v>9734</v>
      </c>
      <c r="S33" s="525">
        <f t="shared" si="13"/>
        <v>0.0014508382115669097</v>
      </c>
      <c r="T33" s="520">
        <v>1733</v>
      </c>
      <c r="U33" s="521">
        <v>827</v>
      </c>
      <c r="V33" s="522"/>
      <c r="W33" s="523"/>
      <c r="X33" s="524">
        <f t="shared" si="14"/>
        <v>2560</v>
      </c>
      <c r="Y33" s="527">
        <f t="shared" si="15"/>
        <v>2.80234375</v>
      </c>
    </row>
    <row r="34" spans="1:25" ht="19.5" customHeight="1">
      <c r="A34" s="369" t="s">
        <v>371</v>
      </c>
      <c r="B34" s="370">
        <v>632</v>
      </c>
      <c r="C34" s="371">
        <v>923</v>
      </c>
      <c r="D34" s="372">
        <v>0</v>
      </c>
      <c r="E34" s="389">
        <v>0</v>
      </c>
      <c r="F34" s="390">
        <f t="shared" si="8"/>
        <v>1555</v>
      </c>
      <c r="G34" s="373">
        <f t="shared" si="9"/>
        <v>0.001399744535370329</v>
      </c>
      <c r="H34" s="370">
        <v>104</v>
      </c>
      <c r="I34" s="371">
        <v>167</v>
      </c>
      <c r="J34" s="372"/>
      <c r="K34" s="389"/>
      <c r="L34" s="390">
        <f t="shared" si="10"/>
        <v>271</v>
      </c>
      <c r="M34" s="391">
        <f t="shared" si="11"/>
        <v>4.7380073800738005</v>
      </c>
      <c r="N34" s="370">
        <v>2834</v>
      </c>
      <c r="O34" s="371">
        <v>3522</v>
      </c>
      <c r="P34" s="372"/>
      <c r="Q34" s="389"/>
      <c r="R34" s="390">
        <f t="shared" si="12"/>
        <v>6356</v>
      </c>
      <c r="S34" s="373">
        <f t="shared" si="13"/>
        <v>0.0009473523395026997</v>
      </c>
      <c r="T34" s="370">
        <v>113</v>
      </c>
      <c r="U34" s="371">
        <v>167</v>
      </c>
      <c r="V34" s="372"/>
      <c r="W34" s="389"/>
      <c r="X34" s="390">
        <f t="shared" si="14"/>
        <v>280</v>
      </c>
      <c r="Y34" s="375" t="str">
        <f t="shared" si="15"/>
        <v>  *  </v>
      </c>
    </row>
    <row r="35" spans="1:25" ht="19.5" customHeight="1">
      <c r="A35" s="369" t="s">
        <v>372</v>
      </c>
      <c r="B35" s="370">
        <v>799</v>
      </c>
      <c r="C35" s="371">
        <v>736</v>
      </c>
      <c r="D35" s="372">
        <v>0</v>
      </c>
      <c r="E35" s="389">
        <v>0</v>
      </c>
      <c r="F35" s="372">
        <f t="shared" si="8"/>
        <v>1535</v>
      </c>
      <c r="G35" s="373">
        <f t="shared" si="9"/>
        <v>0.0013817413902208716</v>
      </c>
      <c r="H35" s="370">
        <v>360</v>
      </c>
      <c r="I35" s="371">
        <v>505</v>
      </c>
      <c r="J35" s="372"/>
      <c r="K35" s="389"/>
      <c r="L35" s="390">
        <f t="shared" si="10"/>
        <v>865</v>
      </c>
      <c r="M35" s="391">
        <f t="shared" si="11"/>
        <v>0.7745664739884393</v>
      </c>
      <c r="N35" s="370">
        <v>2788</v>
      </c>
      <c r="O35" s="371">
        <v>2648</v>
      </c>
      <c r="P35" s="372"/>
      <c r="Q35" s="389"/>
      <c r="R35" s="390">
        <f t="shared" si="12"/>
        <v>5436</v>
      </c>
      <c r="S35" s="373">
        <f t="shared" si="13"/>
        <v>0.0008102277088635424</v>
      </c>
      <c r="T35" s="370">
        <v>734</v>
      </c>
      <c r="U35" s="371">
        <v>758</v>
      </c>
      <c r="V35" s="372"/>
      <c r="W35" s="389"/>
      <c r="X35" s="390">
        <f t="shared" si="14"/>
        <v>1492</v>
      </c>
      <c r="Y35" s="375">
        <f t="shared" si="15"/>
        <v>2.64343163538874</v>
      </c>
    </row>
    <row r="36" spans="1:25" ht="19.5" customHeight="1">
      <c r="A36" s="369" t="s">
        <v>373</v>
      </c>
      <c r="B36" s="370">
        <v>534</v>
      </c>
      <c r="C36" s="371">
        <v>373</v>
      </c>
      <c r="D36" s="372">
        <v>0</v>
      </c>
      <c r="E36" s="389">
        <v>0</v>
      </c>
      <c r="F36" s="390">
        <f t="shared" si="8"/>
        <v>907</v>
      </c>
      <c r="G36" s="373">
        <f t="shared" si="9"/>
        <v>0.0008164426325279026</v>
      </c>
      <c r="H36" s="370">
        <v>559</v>
      </c>
      <c r="I36" s="371">
        <v>931</v>
      </c>
      <c r="J36" s="372"/>
      <c r="K36" s="389"/>
      <c r="L36" s="390">
        <f t="shared" si="10"/>
        <v>1490</v>
      </c>
      <c r="M36" s="391">
        <f t="shared" si="11"/>
        <v>-0.39127516778523486</v>
      </c>
      <c r="N36" s="370">
        <v>4104</v>
      </c>
      <c r="O36" s="371">
        <v>2859</v>
      </c>
      <c r="P36" s="372"/>
      <c r="Q36" s="389"/>
      <c r="R36" s="390">
        <f t="shared" si="12"/>
        <v>6963</v>
      </c>
      <c r="S36" s="373">
        <f t="shared" si="13"/>
        <v>0.0010378247860222305</v>
      </c>
      <c r="T36" s="370">
        <v>3642</v>
      </c>
      <c r="U36" s="371">
        <v>3937</v>
      </c>
      <c r="V36" s="372"/>
      <c r="W36" s="389"/>
      <c r="X36" s="390">
        <f t="shared" si="14"/>
        <v>7579</v>
      </c>
      <c r="Y36" s="375">
        <f t="shared" si="15"/>
        <v>-0.08127721335268501</v>
      </c>
    </row>
    <row r="37" spans="1:25" ht="19.5" customHeight="1" thickBot="1">
      <c r="A37" s="376" t="s">
        <v>51</v>
      </c>
      <c r="B37" s="377">
        <v>2285</v>
      </c>
      <c r="C37" s="378">
        <v>2275</v>
      </c>
      <c r="D37" s="379">
        <v>0</v>
      </c>
      <c r="E37" s="392">
        <v>0</v>
      </c>
      <c r="F37" s="393">
        <f t="shared" si="8"/>
        <v>4560</v>
      </c>
      <c r="G37" s="380">
        <f t="shared" si="9"/>
        <v>0.004104717094076335</v>
      </c>
      <c r="H37" s="377">
        <v>882</v>
      </c>
      <c r="I37" s="378">
        <v>1121</v>
      </c>
      <c r="J37" s="379">
        <v>0</v>
      </c>
      <c r="K37" s="392">
        <v>0</v>
      </c>
      <c r="L37" s="393">
        <f t="shared" si="10"/>
        <v>2003</v>
      </c>
      <c r="M37" s="394">
        <f t="shared" si="11"/>
        <v>1.2765851223165252</v>
      </c>
      <c r="N37" s="377">
        <v>12418</v>
      </c>
      <c r="O37" s="378">
        <v>11126</v>
      </c>
      <c r="P37" s="379">
        <v>0</v>
      </c>
      <c r="Q37" s="392">
        <v>0</v>
      </c>
      <c r="R37" s="393">
        <f t="shared" si="12"/>
        <v>23544</v>
      </c>
      <c r="S37" s="380">
        <f t="shared" si="13"/>
        <v>0.0035091981562699118</v>
      </c>
      <c r="T37" s="377">
        <v>1967</v>
      </c>
      <c r="U37" s="378">
        <v>1585</v>
      </c>
      <c r="V37" s="379">
        <v>0</v>
      </c>
      <c r="W37" s="392">
        <v>0</v>
      </c>
      <c r="X37" s="393">
        <f t="shared" si="14"/>
        <v>3552</v>
      </c>
      <c r="Y37" s="382" t="str">
        <f t="shared" si="15"/>
        <v>  *  </v>
      </c>
    </row>
    <row r="38" spans="1:25" s="174" customFormat="1" ht="19.5" customHeight="1">
      <c r="A38" s="183" t="s">
        <v>53</v>
      </c>
      <c r="B38" s="180">
        <f>SUM(B39:B47)</f>
        <v>153431</v>
      </c>
      <c r="C38" s="179">
        <f>SUM(C39:C47)</f>
        <v>171122</v>
      </c>
      <c r="D38" s="178">
        <f>SUM(D39:D47)</f>
        <v>429</v>
      </c>
      <c r="E38" s="177">
        <f>SUM(E39:E47)</f>
        <v>513</v>
      </c>
      <c r="F38" s="176">
        <f t="shared" si="0"/>
        <v>325495</v>
      </c>
      <c r="G38" s="181">
        <f t="shared" si="1"/>
        <v>0.29299668652113525</v>
      </c>
      <c r="H38" s="180">
        <f>SUM(H39:H47)</f>
        <v>137751</v>
      </c>
      <c r="I38" s="179">
        <f>SUM(I39:I47)</f>
        <v>154071</v>
      </c>
      <c r="J38" s="178">
        <f>SUM(J39:J47)</f>
        <v>2097</v>
      </c>
      <c r="K38" s="177">
        <f>SUM(K39:K47)</f>
        <v>2499</v>
      </c>
      <c r="L38" s="176">
        <f t="shared" si="2"/>
        <v>296418</v>
      </c>
      <c r="M38" s="182">
        <f t="shared" si="3"/>
        <v>0.09809458265017645</v>
      </c>
      <c r="N38" s="180">
        <f>SUM(N39:N47)</f>
        <v>990686</v>
      </c>
      <c r="O38" s="179">
        <f>SUM(O39:O47)</f>
        <v>952869</v>
      </c>
      <c r="P38" s="178">
        <f>SUM(P39:P47)</f>
        <v>5217</v>
      </c>
      <c r="Q38" s="177">
        <f>SUM(Q39:Q47)</f>
        <v>5491</v>
      </c>
      <c r="R38" s="176">
        <f t="shared" si="4"/>
        <v>1954263</v>
      </c>
      <c r="S38" s="181">
        <f t="shared" si="5"/>
        <v>0.29127999135518634</v>
      </c>
      <c r="T38" s="180">
        <f>SUM(T39:T47)</f>
        <v>886418</v>
      </c>
      <c r="U38" s="179">
        <f>SUM(U39:U47)</f>
        <v>869052</v>
      </c>
      <c r="V38" s="178">
        <f>SUM(V39:V47)</f>
        <v>23786</v>
      </c>
      <c r="W38" s="177">
        <f>SUM(W39:W47)</f>
        <v>24769</v>
      </c>
      <c r="X38" s="176">
        <f t="shared" si="6"/>
        <v>1804025</v>
      </c>
      <c r="Y38" s="175">
        <f t="shared" si="7"/>
        <v>0.08327933371211604</v>
      </c>
    </row>
    <row r="39" spans="1:25" s="137" customFormat="1" ht="19.5" customHeight="1">
      <c r="A39" s="362" t="s">
        <v>374</v>
      </c>
      <c r="B39" s="363">
        <v>89008</v>
      </c>
      <c r="C39" s="364">
        <v>99265</v>
      </c>
      <c r="D39" s="365">
        <v>427</v>
      </c>
      <c r="E39" s="386">
        <v>513</v>
      </c>
      <c r="F39" s="387">
        <f t="shared" si="0"/>
        <v>189213</v>
      </c>
      <c r="G39" s="366">
        <f t="shared" si="1"/>
        <v>0.17032145515821615</v>
      </c>
      <c r="H39" s="363">
        <v>78347</v>
      </c>
      <c r="I39" s="364">
        <v>88824</v>
      </c>
      <c r="J39" s="365">
        <v>2089</v>
      </c>
      <c r="K39" s="386">
        <v>2365</v>
      </c>
      <c r="L39" s="387">
        <f t="shared" si="2"/>
        <v>171625</v>
      </c>
      <c r="M39" s="388">
        <f t="shared" si="3"/>
        <v>0.10247924253459573</v>
      </c>
      <c r="N39" s="363">
        <v>576155</v>
      </c>
      <c r="O39" s="364">
        <v>538022</v>
      </c>
      <c r="P39" s="365">
        <v>4543</v>
      </c>
      <c r="Q39" s="386">
        <v>4839</v>
      </c>
      <c r="R39" s="387">
        <f t="shared" si="4"/>
        <v>1123559</v>
      </c>
      <c r="S39" s="366">
        <f t="shared" si="5"/>
        <v>0.16746479660467492</v>
      </c>
      <c r="T39" s="383">
        <v>520371</v>
      </c>
      <c r="U39" s="364">
        <v>492663</v>
      </c>
      <c r="V39" s="365">
        <v>18963</v>
      </c>
      <c r="W39" s="386">
        <v>19183</v>
      </c>
      <c r="X39" s="387">
        <f t="shared" si="6"/>
        <v>1051180</v>
      </c>
      <c r="Y39" s="368">
        <f t="shared" si="7"/>
        <v>0.06885500104644304</v>
      </c>
    </row>
    <row r="40" spans="1:25" s="137" customFormat="1" ht="19.5" customHeight="1">
      <c r="A40" s="369" t="s">
        <v>375</v>
      </c>
      <c r="B40" s="370">
        <v>42046</v>
      </c>
      <c r="C40" s="371">
        <v>46828</v>
      </c>
      <c r="D40" s="372">
        <v>2</v>
      </c>
      <c r="E40" s="389">
        <v>0</v>
      </c>
      <c r="F40" s="390">
        <f t="shared" si="0"/>
        <v>88876</v>
      </c>
      <c r="G40" s="373">
        <f t="shared" si="1"/>
        <v>0.08000237641515973</v>
      </c>
      <c r="H40" s="370">
        <v>40891</v>
      </c>
      <c r="I40" s="371">
        <v>45033</v>
      </c>
      <c r="J40" s="372">
        <v>8</v>
      </c>
      <c r="K40" s="389">
        <v>134</v>
      </c>
      <c r="L40" s="390">
        <f t="shared" si="2"/>
        <v>86066</v>
      </c>
      <c r="M40" s="391">
        <f t="shared" si="3"/>
        <v>0.03264936211744485</v>
      </c>
      <c r="N40" s="370">
        <v>265877</v>
      </c>
      <c r="O40" s="371">
        <v>265301</v>
      </c>
      <c r="P40" s="372">
        <v>407</v>
      </c>
      <c r="Q40" s="389">
        <v>402</v>
      </c>
      <c r="R40" s="390">
        <f t="shared" si="4"/>
        <v>531987</v>
      </c>
      <c r="S40" s="373">
        <f t="shared" si="5"/>
        <v>0.079291870521558</v>
      </c>
      <c r="T40" s="384">
        <v>251063</v>
      </c>
      <c r="U40" s="371">
        <v>257097</v>
      </c>
      <c r="V40" s="372">
        <v>4067</v>
      </c>
      <c r="W40" s="389">
        <v>4775</v>
      </c>
      <c r="X40" s="390">
        <f t="shared" si="6"/>
        <v>517002</v>
      </c>
      <c r="Y40" s="375">
        <f t="shared" si="7"/>
        <v>0.02898441398679319</v>
      </c>
    </row>
    <row r="41" spans="1:25" s="137" customFormat="1" ht="19.5" customHeight="1">
      <c r="A41" s="369" t="s">
        <v>376</v>
      </c>
      <c r="B41" s="370">
        <v>6942</v>
      </c>
      <c r="C41" s="371">
        <v>8480</v>
      </c>
      <c r="D41" s="372">
        <v>0</v>
      </c>
      <c r="E41" s="389">
        <v>0</v>
      </c>
      <c r="F41" s="390">
        <f t="shared" si="0"/>
        <v>15422</v>
      </c>
      <c r="G41" s="373">
        <f t="shared" si="1"/>
        <v>0.013882225224746763</v>
      </c>
      <c r="H41" s="370">
        <v>5143</v>
      </c>
      <c r="I41" s="371">
        <v>6639</v>
      </c>
      <c r="J41" s="372"/>
      <c r="K41" s="389"/>
      <c r="L41" s="390">
        <f t="shared" si="2"/>
        <v>11782</v>
      </c>
      <c r="M41" s="391">
        <f t="shared" si="3"/>
        <v>0.3089458496010864</v>
      </c>
      <c r="N41" s="370">
        <v>46436</v>
      </c>
      <c r="O41" s="371">
        <v>51547</v>
      </c>
      <c r="P41" s="372">
        <v>116</v>
      </c>
      <c r="Q41" s="389">
        <v>119</v>
      </c>
      <c r="R41" s="390">
        <f t="shared" si="4"/>
        <v>98218</v>
      </c>
      <c r="S41" s="373">
        <f t="shared" si="5"/>
        <v>0.014639246708822554</v>
      </c>
      <c r="T41" s="384">
        <v>31401</v>
      </c>
      <c r="U41" s="371">
        <v>38142</v>
      </c>
      <c r="V41" s="372">
        <v>179</v>
      </c>
      <c r="W41" s="389">
        <v>257</v>
      </c>
      <c r="X41" s="390">
        <f t="shared" si="6"/>
        <v>69979</v>
      </c>
      <c r="Y41" s="375">
        <f t="shared" si="7"/>
        <v>0.4035353463181812</v>
      </c>
    </row>
    <row r="42" spans="1:25" s="137" customFormat="1" ht="19.5" customHeight="1">
      <c r="A42" s="369" t="s">
        <v>377</v>
      </c>
      <c r="B42" s="370">
        <v>6729</v>
      </c>
      <c r="C42" s="371">
        <v>7067</v>
      </c>
      <c r="D42" s="372">
        <v>0</v>
      </c>
      <c r="E42" s="389">
        <v>0</v>
      </c>
      <c r="F42" s="390">
        <f>SUM(B42:E42)</f>
        <v>13796</v>
      </c>
      <c r="G42" s="373">
        <f>F42/$F$9</f>
        <v>0.01241856952409586</v>
      </c>
      <c r="H42" s="370">
        <v>5984</v>
      </c>
      <c r="I42" s="371">
        <v>5931</v>
      </c>
      <c r="J42" s="372"/>
      <c r="K42" s="389"/>
      <c r="L42" s="390">
        <f>SUM(H42:K42)</f>
        <v>11915</v>
      </c>
      <c r="M42" s="391">
        <f>IF(ISERROR(F42/L42-1),"         /0",(F42/L42-1))</f>
        <v>0.1578682333193453</v>
      </c>
      <c r="N42" s="370">
        <v>43328</v>
      </c>
      <c r="O42" s="371">
        <v>41446</v>
      </c>
      <c r="P42" s="372">
        <v>128</v>
      </c>
      <c r="Q42" s="389">
        <v>29</v>
      </c>
      <c r="R42" s="390">
        <f>SUM(N42:Q42)</f>
        <v>84931</v>
      </c>
      <c r="S42" s="373">
        <f>R42/$R$9</f>
        <v>0.012658839135667682</v>
      </c>
      <c r="T42" s="384">
        <v>37182</v>
      </c>
      <c r="U42" s="371">
        <v>38839</v>
      </c>
      <c r="V42" s="372">
        <v>489</v>
      </c>
      <c r="W42" s="389">
        <v>359</v>
      </c>
      <c r="X42" s="390">
        <f>SUM(T42:W42)</f>
        <v>76869</v>
      </c>
      <c r="Y42" s="375">
        <f>IF(ISERROR(R42/X42-1),"         /0",IF(R42/X42&gt;5,"  *  ",(R42/X42-1)))</f>
        <v>0.10487973045050669</v>
      </c>
    </row>
    <row r="43" spans="1:25" s="137" customFormat="1" ht="19.5" customHeight="1">
      <c r="A43" s="369" t="s">
        <v>378</v>
      </c>
      <c r="B43" s="370">
        <v>3433</v>
      </c>
      <c r="C43" s="371">
        <v>4454</v>
      </c>
      <c r="D43" s="372">
        <v>0</v>
      </c>
      <c r="E43" s="389">
        <v>0</v>
      </c>
      <c r="F43" s="390">
        <f>SUM(B43:E43)</f>
        <v>7887</v>
      </c>
      <c r="G43" s="373">
        <f>F43/$F$9</f>
        <v>0.007099540289688609</v>
      </c>
      <c r="H43" s="370">
        <v>2508</v>
      </c>
      <c r="I43" s="371">
        <v>2885</v>
      </c>
      <c r="J43" s="372"/>
      <c r="K43" s="389"/>
      <c r="L43" s="390">
        <f>SUM(H43:K43)</f>
        <v>5393</v>
      </c>
      <c r="M43" s="391">
        <f>IF(ISERROR(F43/L43-1),"         /0",(F43/L43-1))</f>
        <v>0.4624513257926943</v>
      </c>
      <c r="N43" s="370">
        <v>21230</v>
      </c>
      <c r="O43" s="371">
        <v>22360</v>
      </c>
      <c r="P43" s="372"/>
      <c r="Q43" s="389">
        <v>70</v>
      </c>
      <c r="R43" s="390">
        <f>SUM(N43:Q43)</f>
        <v>43660</v>
      </c>
      <c r="S43" s="373">
        <f>R43/$R$9</f>
        <v>0.006507458014897399</v>
      </c>
      <c r="T43" s="384">
        <v>15244</v>
      </c>
      <c r="U43" s="371">
        <v>15059</v>
      </c>
      <c r="V43" s="372">
        <v>16</v>
      </c>
      <c r="W43" s="389">
        <v>16</v>
      </c>
      <c r="X43" s="390">
        <f>SUM(T43:W43)</f>
        <v>30335</v>
      </c>
      <c r="Y43" s="375">
        <f>IF(ISERROR(R43/X43-1),"         /0",IF(R43/X43&gt;5,"  *  ",(R43/X43-1)))</f>
        <v>0.439261579034119</v>
      </c>
    </row>
    <row r="44" spans="1:25" s="137" customFormat="1" ht="19.5" customHeight="1">
      <c r="A44" s="369" t="s">
        <v>379</v>
      </c>
      <c r="B44" s="370">
        <v>3215</v>
      </c>
      <c r="C44" s="371">
        <v>3023</v>
      </c>
      <c r="D44" s="372">
        <v>0</v>
      </c>
      <c r="E44" s="389">
        <v>0</v>
      </c>
      <c r="F44" s="390">
        <f>SUM(B44:E44)</f>
        <v>6238</v>
      </c>
      <c r="G44" s="373">
        <f>F44/$F$9</f>
        <v>0.005615180972115829</v>
      </c>
      <c r="H44" s="370">
        <v>2873</v>
      </c>
      <c r="I44" s="371">
        <v>2784</v>
      </c>
      <c r="J44" s="372"/>
      <c r="K44" s="389"/>
      <c r="L44" s="390">
        <f>SUM(H44:K44)</f>
        <v>5657</v>
      </c>
      <c r="M44" s="391">
        <f>IF(ISERROR(F44/L44-1),"         /0",(F44/L44-1))</f>
        <v>0.10270461375287265</v>
      </c>
      <c r="N44" s="370">
        <v>21062</v>
      </c>
      <c r="O44" s="371">
        <v>19965</v>
      </c>
      <c r="P44" s="372">
        <v>17</v>
      </c>
      <c r="Q44" s="389">
        <v>7</v>
      </c>
      <c r="R44" s="390">
        <f>SUM(N44:Q44)</f>
        <v>41051</v>
      </c>
      <c r="S44" s="373">
        <f>R44/$R$9</f>
        <v>0.006118590448226136</v>
      </c>
      <c r="T44" s="384">
        <v>17469</v>
      </c>
      <c r="U44" s="371">
        <v>16291</v>
      </c>
      <c r="V44" s="372"/>
      <c r="W44" s="389">
        <v>127</v>
      </c>
      <c r="X44" s="390">
        <f>SUM(T44:W44)</f>
        <v>33887</v>
      </c>
      <c r="Y44" s="375">
        <f>IF(ISERROR(R44/X44-1),"         /0",IF(R44/X44&gt;5,"  *  ",(R44/X44-1)))</f>
        <v>0.21140850473632966</v>
      </c>
    </row>
    <row r="45" spans="1:25" s="137" customFormat="1" ht="19.5" customHeight="1">
      <c r="A45" s="369" t="s">
        <v>380</v>
      </c>
      <c r="B45" s="370">
        <v>1089</v>
      </c>
      <c r="C45" s="371">
        <v>1410</v>
      </c>
      <c r="D45" s="372">
        <v>0</v>
      </c>
      <c r="E45" s="389">
        <v>0</v>
      </c>
      <c r="F45" s="390">
        <f t="shared" si="0"/>
        <v>2499</v>
      </c>
      <c r="G45" s="373">
        <f t="shared" si="1"/>
        <v>0.0022494929864247284</v>
      </c>
      <c r="H45" s="370">
        <v>997</v>
      </c>
      <c r="I45" s="371">
        <v>1336</v>
      </c>
      <c r="J45" s="372"/>
      <c r="K45" s="389"/>
      <c r="L45" s="390">
        <f t="shared" si="2"/>
        <v>2333</v>
      </c>
      <c r="M45" s="391">
        <f t="shared" si="3"/>
        <v>0.07115302186026584</v>
      </c>
      <c r="N45" s="370">
        <v>9021</v>
      </c>
      <c r="O45" s="371">
        <v>9652</v>
      </c>
      <c r="P45" s="372">
        <v>2</v>
      </c>
      <c r="Q45" s="389">
        <v>25</v>
      </c>
      <c r="R45" s="390">
        <f t="shared" si="4"/>
        <v>18700</v>
      </c>
      <c r="S45" s="373">
        <f t="shared" si="5"/>
        <v>0.002787207166252436</v>
      </c>
      <c r="T45" s="384">
        <v>7396</v>
      </c>
      <c r="U45" s="371">
        <v>7566</v>
      </c>
      <c r="V45" s="372">
        <v>37</v>
      </c>
      <c r="W45" s="389">
        <v>19</v>
      </c>
      <c r="X45" s="390">
        <f t="shared" si="6"/>
        <v>15018</v>
      </c>
      <c r="Y45" s="375">
        <f t="shared" si="7"/>
        <v>0.24517245971500867</v>
      </c>
    </row>
    <row r="46" spans="1:25" s="137" customFormat="1" ht="19.5" customHeight="1">
      <c r="A46" s="369" t="s">
        <v>381</v>
      </c>
      <c r="B46" s="370">
        <v>732</v>
      </c>
      <c r="C46" s="371">
        <v>348</v>
      </c>
      <c r="D46" s="372">
        <v>0</v>
      </c>
      <c r="E46" s="389">
        <v>0</v>
      </c>
      <c r="F46" s="390">
        <f t="shared" si="0"/>
        <v>1080</v>
      </c>
      <c r="G46" s="373">
        <f t="shared" si="1"/>
        <v>0.000972169838070711</v>
      </c>
      <c r="H46" s="370">
        <v>818</v>
      </c>
      <c r="I46" s="371">
        <v>393</v>
      </c>
      <c r="J46" s="372"/>
      <c r="K46" s="389">
        <v>0</v>
      </c>
      <c r="L46" s="390">
        <f t="shared" si="2"/>
        <v>1211</v>
      </c>
      <c r="M46" s="391">
        <f t="shared" si="3"/>
        <v>-0.10817506193228732</v>
      </c>
      <c r="N46" s="370">
        <v>6246</v>
      </c>
      <c r="O46" s="371">
        <v>2969</v>
      </c>
      <c r="P46" s="372"/>
      <c r="Q46" s="389"/>
      <c r="R46" s="390">
        <f t="shared" si="4"/>
        <v>9215</v>
      </c>
      <c r="S46" s="373">
        <f t="shared" si="5"/>
        <v>0.0013734820340650373</v>
      </c>
      <c r="T46" s="384">
        <v>4944</v>
      </c>
      <c r="U46" s="371">
        <v>2181</v>
      </c>
      <c r="V46" s="372"/>
      <c r="W46" s="389">
        <v>0</v>
      </c>
      <c r="X46" s="390">
        <f t="shared" si="6"/>
        <v>7125</v>
      </c>
      <c r="Y46" s="375">
        <f t="shared" si="7"/>
        <v>0.2933333333333332</v>
      </c>
    </row>
    <row r="47" spans="1:25" s="137" customFormat="1" ht="19.5" customHeight="1" thickBot="1">
      <c r="A47" s="376" t="s">
        <v>51</v>
      </c>
      <c r="B47" s="377">
        <v>237</v>
      </c>
      <c r="C47" s="378">
        <v>247</v>
      </c>
      <c r="D47" s="379">
        <v>0</v>
      </c>
      <c r="E47" s="392">
        <v>0</v>
      </c>
      <c r="F47" s="393">
        <f>SUM(B47:E47)</f>
        <v>484</v>
      </c>
      <c r="G47" s="380">
        <f>F47/$F$9</f>
        <v>0.0004356761126168742</v>
      </c>
      <c r="H47" s="377">
        <v>190</v>
      </c>
      <c r="I47" s="378">
        <v>246</v>
      </c>
      <c r="J47" s="379"/>
      <c r="K47" s="392"/>
      <c r="L47" s="393">
        <f>SUM(H47:K47)</f>
        <v>436</v>
      </c>
      <c r="M47" s="394">
        <f>IF(ISERROR(F47/L47-1),"         /0",(F47/L47-1))</f>
        <v>0.11009174311926606</v>
      </c>
      <c r="N47" s="377">
        <v>1331</v>
      </c>
      <c r="O47" s="378">
        <v>1607</v>
      </c>
      <c r="P47" s="379">
        <v>4</v>
      </c>
      <c r="Q47" s="392">
        <v>0</v>
      </c>
      <c r="R47" s="393">
        <f>SUM(N47:Q47)</f>
        <v>2942</v>
      </c>
      <c r="S47" s="380">
        <f>R47/$R$9</f>
        <v>0.00043850072102217467</v>
      </c>
      <c r="T47" s="393">
        <v>1348</v>
      </c>
      <c r="U47" s="378">
        <v>1214</v>
      </c>
      <c r="V47" s="379">
        <v>35</v>
      </c>
      <c r="W47" s="392">
        <v>33</v>
      </c>
      <c r="X47" s="393">
        <f>SUM(T47:W47)</f>
        <v>2630</v>
      </c>
      <c r="Y47" s="382">
        <f>IF(ISERROR(R47/X47-1),"         /0",IF(R47/X47&gt;5,"  *  ",(R47/X47-1)))</f>
        <v>0.11863117870722428</v>
      </c>
    </row>
    <row r="48" spans="1:25" s="174" customFormat="1" ht="19.5" customHeight="1">
      <c r="A48" s="183" t="s">
        <v>52</v>
      </c>
      <c r="B48" s="180">
        <f>SUM(B49:B52)</f>
        <v>12792</v>
      </c>
      <c r="C48" s="179">
        <f>SUM(C49:C52)</f>
        <v>15609</v>
      </c>
      <c r="D48" s="178">
        <f>SUM(D49:D52)</f>
        <v>57</v>
      </c>
      <c r="E48" s="177">
        <f>SUM(E49:E52)</f>
        <v>35</v>
      </c>
      <c r="F48" s="176">
        <f t="shared" si="0"/>
        <v>28493</v>
      </c>
      <c r="G48" s="181">
        <f t="shared" si="1"/>
        <v>0.025648180737174786</v>
      </c>
      <c r="H48" s="180">
        <f>SUM(H49:H52)</f>
        <v>10974</v>
      </c>
      <c r="I48" s="179">
        <f>SUM(I49:I52)</f>
        <v>13052</v>
      </c>
      <c r="J48" s="178">
        <f>SUM(J49:J52)</f>
        <v>31</v>
      </c>
      <c r="K48" s="177">
        <f>SUM(K49:K52)</f>
        <v>39</v>
      </c>
      <c r="L48" s="176">
        <f t="shared" si="2"/>
        <v>24096</v>
      </c>
      <c r="M48" s="182">
        <f t="shared" si="3"/>
        <v>0.18247841965471445</v>
      </c>
      <c r="N48" s="180">
        <f>SUM(N49:N52)</f>
        <v>79413</v>
      </c>
      <c r="O48" s="179">
        <f>SUM(O49:O52)</f>
        <v>81305</v>
      </c>
      <c r="P48" s="178">
        <f>SUM(P49:P52)</f>
        <v>668</v>
      </c>
      <c r="Q48" s="177">
        <f>SUM(Q49:Q52)</f>
        <v>622</v>
      </c>
      <c r="R48" s="176">
        <f t="shared" si="4"/>
        <v>162008</v>
      </c>
      <c r="S48" s="181">
        <f t="shared" si="5"/>
        <v>0.02414705126150934</v>
      </c>
      <c r="T48" s="180">
        <f>SUM(T49:T52)</f>
        <v>73500</v>
      </c>
      <c r="U48" s="179">
        <f>SUM(U49:U52)</f>
        <v>75179</v>
      </c>
      <c r="V48" s="178">
        <f>SUM(V49:V52)</f>
        <v>407</v>
      </c>
      <c r="W48" s="177">
        <f>SUM(W49:W52)</f>
        <v>529</v>
      </c>
      <c r="X48" s="176">
        <f t="shared" si="6"/>
        <v>149615</v>
      </c>
      <c r="Y48" s="175">
        <f t="shared" si="7"/>
        <v>0.08283260368278578</v>
      </c>
    </row>
    <row r="49" spans="1:25" ht="19.5" customHeight="1">
      <c r="A49" s="529" t="s">
        <v>382</v>
      </c>
      <c r="B49" s="530">
        <v>8810</v>
      </c>
      <c r="C49" s="531">
        <v>11094</v>
      </c>
      <c r="D49" s="532">
        <v>0</v>
      </c>
      <c r="E49" s="533">
        <v>0</v>
      </c>
      <c r="F49" s="534">
        <f t="shared" si="0"/>
        <v>19904</v>
      </c>
      <c r="G49" s="535">
        <f t="shared" si="1"/>
        <v>0.017916730052740214</v>
      </c>
      <c r="H49" s="530">
        <v>8329</v>
      </c>
      <c r="I49" s="531">
        <v>9892</v>
      </c>
      <c r="J49" s="532">
        <v>4</v>
      </c>
      <c r="K49" s="533">
        <v>4</v>
      </c>
      <c r="L49" s="534">
        <f t="shared" si="2"/>
        <v>18229</v>
      </c>
      <c r="M49" s="536">
        <f t="shared" si="3"/>
        <v>0.09188655439135451</v>
      </c>
      <c r="N49" s="530">
        <v>54665</v>
      </c>
      <c r="O49" s="531">
        <v>55687</v>
      </c>
      <c r="P49" s="532">
        <v>88</v>
      </c>
      <c r="Q49" s="533">
        <v>49</v>
      </c>
      <c r="R49" s="534">
        <f t="shared" si="4"/>
        <v>110489</v>
      </c>
      <c r="S49" s="535">
        <f t="shared" si="5"/>
        <v>0.016468220994228098</v>
      </c>
      <c r="T49" s="537">
        <v>53999</v>
      </c>
      <c r="U49" s="531">
        <v>55387</v>
      </c>
      <c r="V49" s="532">
        <v>220</v>
      </c>
      <c r="W49" s="533">
        <v>231</v>
      </c>
      <c r="X49" s="534">
        <f t="shared" si="6"/>
        <v>109837</v>
      </c>
      <c r="Y49" s="538">
        <f t="shared" si="7"/>
        <v>0.005936068902100411</v>
      </c>
    </row>
    <row r="50" spans="1:25" ht="19.5" customHeight="1">
      <c r="A50" s="519" t="s">
        <v>383</v>
      </c>
      <c r="B50" s="520">
        <v>3582</v>
      </c>
      <c r="C50" s="521">
        <v>4040</v>
      </c>
      <c r="D50" s="522">
        <v>41</v>
      </c>
      <c r="E50" s="523">
        <v>21</v>
      </c>
      <c r="F50" s="524">
        <f>SUM(B50:E50)</f>
        <v>7684</v>
      </c>
      <c r="G50" s="525">
        <f>F50/$F$9</f>
        <v>0.0069168083664216135</v>
      </c>
      <c r="H50" s="520">
        <v>2570</v>
      </c>
      <c r="I50" s="521">
        <v>2920</v>
      </c>
      <c r="J50" s="522">
        <v>24</v>
      </c>
      <c r="K50" s="523">
        <v>33</v>
      </c>
      <c r="L50" s="524">
        <f>SUM(H50:K50)</f>
        <v>5547</v>
      </c>
      <c r="M50" s="526">
        <f>IF(ISERROR(F50/L50-1),"         /0",(F50/L50-1))</f>
        <v>0.3852532900667027</v>
      </c>
      <c r="N50" s="520">
        <v>22130</v>
      </c>
      <c r="O50" s="521">
        <v>22156</v>
      </c>
      <c r="P50" s="522">
        <v>529</v>
      </c>
      <c r="Q50" s="523">
        <v>525</v>
      </c>
      <c r="R50" s="524">
        <f>SUM(N50:Q50)</f>
        <v>45340</v>
      </c>
      <c r="S50" s="525">
        <f>R50/$R$9</f>
        <v>0.006757859514325425</v>
      </c>
      <c r="T50" s="528">
        <v>19116</v>
      </c>
      <c r="U50" s="521">
        <v>18826</v>
      </c>
      <c r="V50" s="522">
        <v>184</v>
      </c>
      <c r="W50" s="523">
        <v>289</v>
      </c>
      <c r="X50" s="524">
        <f>SUM(T50:W50)</f>
        <v>38415</v>
      </c>
      <c r="Y50" s="527">
        <f>IF(ISERROR(R50/X50-1),"         /0",IF(R50/X50&gt;5,"  *  ",(R50/X50-1)))</f>
        <v>0.18026812443056106</v>
      </c>
    </row>
    <row r="51" spans="1:25" ht="19.5" customHeight="1">
      <c r="A51" s="369" t="s">
        <v>384</v>
      </c>
      <c r="B51" s="370">
        <v>337</v>
      </c>
      <c r="C51" s="371">
        <v>348</v>
      </c>
      <c r="D51" s="372">
        <v>8</v>
      </c>
      <c r="E51" s="389">
        <v>8</v>
      </c>
      <c r="F51" s="390">
        <f t="shared" si="0"/>
        <v>701</v>
      </c>
      <c r="G51" s="373">
        <f t="shared" si="1"/>
        <v>0.0006310102374884893</v>
      </c>
      <c r="H51" s="370">
        <v>24</v>
      </c>
      <c r="I51" s="371">
        <v>34</v>
      </c>
      <c r="J51" s="372">
        <v>0</v>
      </c>
      <c r="K51" s="389">
        <v>0</v>
      </c>
      <c r="L51" s="390">
        <f t="shared" si="2"/>
        <v>58</v>
      </c>
      <c r="M51" s="391">
        <f t="shared" si="3"/>
        <v>11.086206896551724</v>
      </c>
      <c r="N51" s="370">
        <v>2239</v>
      </c>
      <c r="O51" s="371">
        <v>2381</v>
      </c>
      <c r="P51" s="372">
        <v>9</v>
      </c>
      <c r="Q51" s="389">
        <v>8</v>
      </c>
      <c r="R51" s="390">
        <f t="shared" si="4"/>
        <v>4637</v>
      </c>
      <c r="S51" s="373">
        <f t="shared" si="5"/>
        <v>0.0006911379481236656</v>
      </c>
      <c r="T51" s="384">
        <v>79</v>
      </c>
      <c r="U51" s="371">
        <v>53</v>
      </c>
      <c r="V51" s="372">
        <v>0</v>
      </c>
      <c r="W51" s="389">
        <v>0</v>
      </c>
      <c r="X51" s="390">
        <f t="shared" si="6"/>
        <v>132</v>
      </c>
      <c r="Y51" s="375" t="str">
        <f t="shared" si="7"/>
        <v>  *  </v>
      </c>
    </row>
    <row r="52" spans="1:25" ht="19.5" customHeight="1" thickBot="1">
      <c r="A52" s="376" t="s">
        <v>51</v>
      </c>
      <c r="B52" s="377">
        <v>63</v>
      </c>
      <c r="C52" s="378">
        <v>127</v>
      </c>
      <c r="D52" s="379">
        <v>8</v>
      </c>
      <c r="E52" s="392">
        <v>6</v>
      </c>
      <c r="F52" s="393">
        <f t="shared" si="0"/>
        <v>204</v>
      </c>
      <c r="G52" s="380">
        <f t="shared" si="1"/>
        <v>0.00018363208052446763</v>
      </c>
      <c r="H52" s="377">
        <v>51</v>
      </c>
      <c r="I52" s="378">
        <v>206</v>
      </c>
      <c r="J52" s="379">
        <v>3</v>
      </c>
      <c r="K52" s="392">
        <v>2</v>
      </c>
      <c r="L52" s="393">
        <f t="shared" si="2"/>
        <v>262</v>
      </c>
      <c r="M52" s="394">
        <f t="shared" si="3"/>
        <v>-0.22137404580152675</v>
      </c>
      <c r="N52" s="377">
        <v>379</v>
      </c>
      <c r="O52" s="378">
        <v>1081</v>
      </c>
      <c r="P52" s="379">
        <v>42</v>
      </c>
      <c r="Q52" s="392">
        <v>40</v>
      </c>
      <c r="R52" s="393">
        <f t="shared" si="4"/>
        <v>1542</v>
      </c>
      <c r="S52" s="380">
        <f t="shared" si="5"/>
        <v>0.00022983280483215274</v>
      </c>
      <c r="T52" s="385">
        <v>306</v>
      </c>
      <c r="U52" s="378">
        <v>913</v>
      </c>
      <c r="V52" s="379">
        <v>3</v>
      </c>
      <c r="W52" s="392">
        <v>9</v>
      </c>
      <c r="X52" s="393">
        <f t="shared" si="6"/>
        <v>1231</v>
      </c>
      <c r="Y52" s="382">
        <f t="shared" si="7"/>
        <v>0.25264012997562957</v>
      </c>
    </row>
    <row r="53" spans="1:25" s="137" customFormat="1" ht="19.5" customHeight="1" thickBot="1">
      <c r="A53" s="173" t="s">
        <v>51</v>
      </c>
      <c r="B53" s="170">
        <v>3410</v>
      </c>
      <c r="C53" s="169">
        <v>2727</v>
      </c>
      <c r="D53" s="168">
        <v>0</v>
      </c>
      <c r="E53" s="167">
        <v>0</v>
      </c>
      <c r="F53" s="166">
        <f t="shared" si="0"/>
        <v>6137</v>
      </c>
      <c r="G53" s="171">
        <f t="shared" si="1"/>
        <v>0.005524265089111068</v>
      </c>
      <c r="H53" s="170">
        <v>3232</v>
      </c>
      <c r="I53" s="169">
        <v>3281</v>
      </c>
      <c r="J53" s="168">
        <v>0</v>
      </c>
      <c r="K53" s="167">
        <v>0</v>
      </c>
      <c r="L53" s="166">
        <f t="shared" si="2"/>
        <v>6513</v>
      </c>
      <c r="M53" s="172">
        <f t="shared" si="3"/>
        <v>-0.057730692461231414</v>
      </c>
      <c r="N53" s="170">
        <v>23528</v>
      </c>
      <c r="O53" s="169">
        <v>19146</v>
      </c>
      <c r="P53" s="168">
        <v>4377</v>
      </c>
      <c r="Q53" s="167">
        <v>2</v>
      </c>
      <c r="R53" s="166">
        <f t="shared" si="4"/>
        <v>47053</v>
      </c>
      <c r="S53" s="171">
        <f t="shared" si="5"/>
        <v>0.007013179614635073</v>
      </c>
      <c r="T53" s="170">
        <v>13003</v>
      </c>
      <c r="U53" s="169">
        <v>5667</v>
      </c>
      <c r="V53" s="168">
        <v>0</v>
      </c>
      <c r="W53" s="167">
        <v>0</v>
      </c>
      <c r="X53" s="166">
        <f t="shared" si="6"/>
        <v>18670</v>
      </c>
      <c r="Y53" s="165">
        <f t="shared" si="7"/>
        <v>1.5202463845741834</v>
      </c>
    </row>
    <row r="54" ht="3" customHeight="1" thickTop="1">
      <c r="A54" s="89"/>
    </row>
    <row r="55" ht="14.25">
      <c r="A55" s="89" t="s">
        <v>50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54:Y65536 M54:M65536 Y3 M3">
    <cfRule type="cellIs" priority="3" dxfId="95" operator="lessThan" stopIfTrue="1">
      <formula>0</formula>
    </cfRule>
  </conditionalFormatting>
  <conditionalFormatting sqref="M9:M53 Y9:Y53">
    <cfRule type="cellIs" priority="4" dxfId="96" operator="lessThan" stopIfTrue="1">
      <formula>0</formula>
    </cfRule>
    <cfRule type="cellIs" priority="5" dxfId="97" operator="greaterThanOrEqual" stopIfTrue="1">
      <formula>0</formula>
    </cfRule>
  </conditionalFormatting>
  <conditionalFormatting sqref="M5 Y5 Y7:Y8 M7:M8">
    <cfRule type="cellIs" priority="2" dxfId="95" operator="lessThan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81"/>
  <sheetViews>
    <sheetView showGridLines="0" zoomScale="80" zoomScaleNormal="80" zoomScalePageLayoutView="0" workbookViewId="0" topLeftCell="A58">
      <selection activeCell="A81" sqref="A81"/>
    </sheetView>
  </sheetViews>
  <sheetFormatPr defaultColWidth="8.00390625" defaultRowHeight="15"/>
  <cols>
    <col min="1" max="1" width="29.421875" style="112" customWidth="1"/>
    <col min="2" max="2" width="10.57421875" style="112" bestFit="1" customWidth="1"/>
    <col min="3" max="3" width="10.7109375" style="112" bestFit="1" customWidth="1"/>
    <col min="4" max="4" width="8.57421875" style="112" bestFit="1" customWidth="1"/>
    <col min="5" max="5" width="10.7109375" style="112" bestFit="1" customWidth="1"/>
    <col min="6" max="6" width="12.00390625" style="112" bestFit="1" customWidth="1"/>
    <col min="7" max="7" width="9.7109375" style="112" customWidth="1"/>
    <col min="8" max="8" width="10.57421875" style="112" bestFit="1" customWidth="1"/>
    <col min="9" max="9" width="10.7109375" style="112" bestFit="1" customWidth="1"/>
    <col min="10" max="10" width="8.57421875" style="112" customWidth="1"/>
    <col min="11" max="11" width="10.7109375" style="112" bestFit="1" customWidth="1"/>
    <col min="12" max="12" width="11.28125" style="112" customWidth="1"/>
    <col min="13" max="13" width="10.8515625" style="112" bestFit="1" customWidth="1"/>
    <col min="14" max="14" width="11.57421875" style="112" customWidth="1"/>
    <col min="15" max="15" width="11.28125" style="112" customWidth="1"/>
    <col min="16" max="16" width="9.00390625" style="112" customWidth="1"/>
    <col min="17" max="17" width="10.8515625" style="112" customWidth="1"/>
    <col min="18" max="18" width="12.7109375" style="112" bestFit="1" customWidth="1"/>
    <col min="19" max="19" width="9.8515625" style="112" bestFit="1" customWidth="1"/>
    <col min="20" max="21" width="11.140625" style="112" bestFit="1" customWidth="1"/>
    <col min="22" max="23" width="10.28125" style="112" customWidth="1"/>
    <col min="24" max="24" width="12.710937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20" t="s">
        <v>26</v>
      </c>
      <c r="Y1" s="621"/>
    </row>
    <row r="2" ht="5.25" customHeight="1" thickBot="1"/>
    <row r="3" spans="1:25" ht="24.75" customHeight="1" thickTop="1">
      <c r="A3" s="678" t="s">
        <v>63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  <c r="X3" s="679"/>
      <c r="Y3" s="680"/>
    </row>
    <row r="4" spans="1:25" ht="21" customHeight="1" thickBot="1">
      <c r="A4" s="689" t="s">
        <v>42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1"/>
    </row>
    <row r="5" spans="1:25" s="164" customFormat="1" ht="15.75" customHeight="1" thickBot="1" thickTop="1">
      <c r="A5" s="707" t="s">
        <v>62</v>
      </c>
      <c r="B5" s="702" t="s">
        <v>34</v>
      </c>
      <c r="C5" s="703"/>
      <c r="D5" s="703"/>
      <c r="E5" s="703"/>
      <c r="F5" s="703"/>
      <c r="G5" s="703"/>
      <c r="H5" s="703"/>
      <c r="I5" s="703"/>
      <c r="J5" s="705"/>
      <c r="K5" s="705"/>
      <c r="L5" s="705"/>
      <c r="M5" s="706"/>
      <c r="N5" s="702" t="s">
        <v>33</v>
      </c>
      <c r="O5" s="703"/>
      <c r="P5" s="703"/>
      <c r="Q5" s="703"/>
      <c r="R5" s="703"/>
      <c r="S5" s="703"/>
      <c r="T5" s="703"/>
      <c r="U5" s="703"/>
      <c r="V5" s="703"/>
      <c r="W5" s="703"/>
      <c r="X5" s="703"/>
      <c r="Y5" s="704"/>
    </row>
    <row r="6" spans="1:25" s="125" customFormat="1" ht="26.25" customHeight="1">
      <c r="A6" s="708"/>
      <c r="B6" s="684" t="s">
        <v>149</v>
      </c>
      <c r="C6" s="685"/>
      <c r="D6" s="685"/>
      <c r="E6" s="685"/>
      <c r="F6" s="685"/>
      <c r="G6" s="681" t="s">
        <v>32</v>
      </c>
      <c r="H6" s="684" t="s">
        <v>150</v>
      </c>
      <c r="I6" s="685"/>
      <c r="J6" s="685"/>
      <c r="K6" s="685"/>
      <c r="L6" s="685"/>
      <c r="M6" s="692" t="s">
        <v>31</v>
      </c>
      <c r="N6" s="684" t="s">
        <v>151</v>
      </c>
      <c r="O6" s="685"/>
      <c r="P6" s="685"/>
      <c r="Q6" s="685"/>
      <c r="R6" s="685"/>
      <c r="S6" s="681" t="s">
        <v>32</v>
      </c>
      <c r="T6" s="684" t="s">
        <v>152</v>
      </c>
      <c r="U6" s="685"/>
      <c r="V6" s="685"/>
      <c r="W6" s="685"/>
      <c r="X6" s="685"/>
      <c r="Y6" s="686" t="s">
        <v>31</v>
      </c>
    </row>
    <row r="7" spans="1:25" s="125" customFormat="1" ht="26.25" customHeight="1">
      <c r="A7" s="709"/>
      <c r="B7" s="673" t="s">
        <v>20</v>
      </c>
      <c r="C7" s="674"/>
      <c r="D7" s="675" t="s">
        <v>19</v>
      </c>
      <c r="E7" s="674"/>
      <c r="F7" s="676" t="s">
        <v>15</v>
      </c>
      <c r="G7" s="682"/>
      <c r="H7" s="673" t="s">
        <v>20</v>
      </c>
      <c r="I7" s="674"/>
      <c r="J7" s="675" t="s">
        <v>19</v>
      </c>
      <c r="K7" s="674"/>
      <c r="L7" s="676" t="s">
        <v>15</v>
      </c>
      <c r="M7" s="693"/>
      <c r="N7" s="673" t="s">
        <v>20</v>
      </c>
      <c r="O7" s="674"/>
      <c r="P7" s="675" t="s">
        <v>19</v>
      </c>
      <c r="Q7" s="674"/>
      <c r="R7" s="676" t="s">
        <v>15</v>
      </c>
      <c r="S7" s="682"/>
      <c r="T7" s="673" t="s">
        <v>20</v>
      </c>
      <c r="U7" s="674"/>
      <c r="V7" s="675" t="s">
        <v>19</v>
      </c>
      <c r="W7" s="674"/>
      <c r="X7" s="676" t="s">
        <v>15</v>
      </c>
      <c r="Y7" s="687"/>
    </row>
    <row r="8" spans="1:25" s="160" customFormat="1" ht="15" thickBot="1">
      <c r="A8" s="710"/>
      <c r="B8" s="163" t="s">
        <v>17</v>
      </c>
      <c r="C8" s="161" t="s">
        <v>16</v>
      </c>
      <c r="D8" s="162" t="s">
        <v>17</v>
      </c>
      <c r="E8" s="161" t="s">
        <v>16</v>
      </c>
      <c r="F8" s="677"/>
      <c r="G8" s="683"/>
      <c r="H8" s="163" t="s">
        <v>17</v>
      </c>
      <c r="I8" s="161" t="s">
        <v>16</v>
      </c>
      <c r="J8" s="162" t="s">
        <v>17</v>
      </c>
      <c r="K8" s="161" t="s">
        <v>16</v>
      </c>
      <c r="L8" s="677"/>
      <c r="M8" s="694"/>
      <c r="N8" s="163" t="s">
        <v>17</v>
      </c>
      <c r="O8" s="161" t="s">
        <v>16</v>
      </c>
      <c r="P8" s="162" t="s">
        <v>17</v>
      </c>
      <c r="Q8" s="161" t="s">
        <v>16</v>
      </c>
      <c r="R8" s="677"/>
      <c r="S8" s="683"/>
      <c r="T8" s="163" t="s">
        <v>17</v>
      </c>
      <c r="U8" s="161" t="s">
        <v>16</v>
      </c>
      <c r="V8" s="162" t="s">
        <v>17</v>
      </c>
      <c r="W8" s="161" t="s">
        <v>16</v>
      </c>
      <c r="X8" s="677"/>
      <c r="Y8" s="688"/>
    </row>
    <row r="9" spans="1:25" s="114" customFormat="1" ht="18" customHeight="1" thickBot="1" thickTop="1">
      <c r="A9" s="193" t="s">
        <v>22</v>
      </c>
      <c r="B9" s="312">
        <f>B10+B24+B41+B54+B68+B79</f>
        <v>522398</v>
      </c>
      <c r="C9" s="313">
        <f>C10+C24+C41+C54+C68+C79</f>
        <v>585869</v>
      </c>
      <c r="D9" s="314">
        <f>D10+D24+D41+D54+D68+D79</f>
        <v>1351</v>
      </c>
      <c r="E9" s="313">
        <f>E10+E24+E41+E54+E68+E79</f>
        <v>1299</v>
      </c>
      <c r="F9" s="314">
        <f aca="true" t="shared" si="0" ref="F9:F43">SUM(B9:E9)</f>
        <v>1110917</v>
      </c>
      <c r="G9" s="315">
        <f aca="true" t="shared" si="1" ref="G9:G43">F9/$F$9</f>
        <v>1</v>
      </c>
      <c r="H9" s="312">
        <f>H10+H24+H41+H54+H68+H79</f>
        <v>481754</v>
      </c>
      <c r="I9" s="313">
        <f>I10+I24+I41+I54+I68+I79</f>
        <v>547672</v>
      </c>
      <c r="J9" s="314">
        <f>J10+J24+J41+J54+J68+J79</f>
        <v>3871</v>
      </c>
      <c r="K9" s="313">
        <f>K10+K24+K41+K54+K68+K79</f>
        <v>5647</v>
      </c>
      <c r="L9" s="314">
        <f aca="true" t="shared" si="2" ref="L9:L43">SUM(H9:K9)</f>
        <v>1038944</v>
      </c>
      <c r="M9" s="316">
        <f aca="true" t="shared" si="3" ref="M9:M43">IF(ISERROR(F9/L9-1),"         /0",(F9/L9-1))</f>
        <v>0.06927514861243722</v>
      </c>
      <c r="N9" s="312">
        <f>N10+N24+N41+N54+N68+N79</f>
        <v>3403164</v>
      </c>
      <c r="O9" s="313">
        <f>O10+O24+O41+O54+O68+O79</f>
        <v>3277713</v>
      </c>
      <c r="P9" s="314">
        <f>P10+P24+P41+P54+P68+P79</f>
        <v>16537</v>
      </c>
      <c r="Q9" s="313">
        <f>Q10+Q24+Q41+Q54+Q68+Q79</f>
        <v>11811</v>
      </c>
      <c r="R9" s="314">
        <f aca="true" t="shared" si="4" ref="R9:R43">SUM(N9:Q9)</f>
        <v>6709225</v>
      </c>
      <c r="S9" s="315">
        <f aca="true" t="shared" si="5" ref="S9:S43">R9/$R$9</f>
        <v>1</v>
      </c>
      <c r="T9" s="312">
        <f>T10+T24+T41+T54+T68+T79</f>
        <v>3104843</v>
      </c>
      <c r="U9" s="313">
        <f>U10+U24+U41+U54+U68+U79</f>
        <v>3046628</v>
      </c>
      <c r="V9" s="314">
        <f>V10+V24+V41+V54+V68+V79</f>
        <v>27155</v>
      </c>
      <c r="W9" s="313">
        <f>W10+W24+W41+W54+W68+W79</f>
        <v>29430</v>
      </c>
      <c r="X9" s="314">
        <f aca="true" t="shared" si="6" ref="X9:X43">SUM(T9:W9)</f>
        <v>6208056</v>
      </c>
      <c r="Y9" s="316">
        <f>IF(ISERROR(R9/X9-1),"         /0",(R9/X9-1))</f>
        <v>0.0807288143019329</v>
      </c>
    </row>
    <row r="10" spans="1:25" s="174" customFormat="1" ht="19.5" customHeight="1">
      <c r="A10" s="183" t="s">
        <v>56</v>
      </c>
      <c r="B10" s="180">
        <f>SUM(B11:B23)</f>
        <v>165847</v>
      </c>
      <c r="C10" s="179">
        <f>SUM(C11:C23)</f>
        <v>178507</v>
      </c>
      <c r="D10" s="178">
        <f>SUM(D11:D23)</f>
        <v>19</v>
      </c>
      <c r="E10" s="179">
        <f>SUM(E11:E23)</f>
        <v>0</v>
      </c>
      <c r="F10" s="178">
        <f t="shared" si="0"/>
        <v>344373</v>
      </c>
      <c r="G10" s="181">
        <f t="shared" si="1"/>
        <v>0.3099898552277083</v>
      </c>
      <c r="H10" s="180">
        <f>SUM(H11:H23)</f>
        <v>161016</v>
      </c>
      <c r="I10" s="179">
        <f>SUM(I11:I23)</f>
        <v>179691</v>
      </c>
      <c r="J10" s="178">
        <f>SUM(J11:J23)</f>
        <v>8</v>
      </c>
      <c r="K10" s="179">
        <f>SUM(K11:K23)</f>
        <v>84</v>
      </c>
      <c r="L10" s="178">
        <f t="shared" si="2"/>
        <v>340799</v>
      </c>
      <c r="M10" s="182">
        <f t="shared" si="3"/>
        <v>0.010487119973943582</v>
      </c>
      <c r="N10" s="180">
        <f>SUM(N11:N23)</f>
        <v>1036692</v>
      </c>
      <c r="O10" s="179">
        <f>SUM(O11:O23)</f>
        <v>996338</v>
      </c>
      <c r="P10" s="178">
        <f>SUM(P11:P23)</f>
        <v>916</v>
      </c>
      <c r="Q10" s="179">
        <f>SUM(Q11:Q23)</f>
        <v>1459</v>
      </c>
      <c r="R10" s="178">
        <f t="shared" si="4"/>
        <v>2035405</v>
      </c>
      <c r="S10" s="181">
        <f t="shared" si="5"/>
        <v>0.30337408568053686</v>
      </c>
      <c r="T10" s="180">
        <f>SUM(T11:T23)</f>
        <v>938258</v>
      </c>
      <c r="U10" s="179">
        <f>SUM(U11:U23)</f>
        <v>936513</v>
      </c>
      <c r="V10" s="178">
        <f>SUM(V11:V23)</f>
        <v>529</v>
      </c>
      <c r="W10" s="179">
        <f>SUM(W11:W23)</f>
        <v>262</v>
      </c>
      <c r="X10" s="178">
        <f t="shared" si="6"/>
        <v>1875562</v>
      </c>
      <c r="Y10" s="175">
        <f aca="true" t="shared" si="7" ref="Y10:Y43">IF(ISERROR(R10/X10-1),"         /0",IF(R10/X10&gt;5,"  *  ",(R10/X10-1)))</f>
        <v>0.08522405550976186</v>
      </c>
    </row>
    <row r="11" spans="1:25" ht="19.5" customHeight="1">
      <c r="A11" s="362" t="s">
        <v>154</v>
      </c>
      <c r="B11" s="363">
        <v>59453</v>
      </c>
      <c r="C11" s="364">
        <v>62931</v>
      </c>
      <c r="D11" s="365">
        <v>17</v>
      </c>
      <c r="E11" s="364">
        <v>0</v>
      </c>
      <c r="F11" s="365">
        <f t="shared" si="0"/>
        <v>122401</v>
      </c>
      <c r="G11" s="366">
        <f t="shared" si="1"/>
        <v>0.11018014847193805</v>
      </c>
      <c r="H11" s="363">
        <v>59278</v>
      </c>
      <c r="I11" s="364">
        <v>62908</v>
      </c>
      <c r="J11" s="365">
        <v>4</v>
      </c>
      <c r="K11" s="364">
        <v>80</v>
      </c>
      <c r="L11" s="365">
        <f t="shared" si="2"/>
        <v>122270</v>
      </c>
      <c r="M11" s="367">
        <f t="shared" si="3"/>
        <v>0.00107139936206746</v>
      </c>
      <c r="N11" s="363">
        <v>370419</v>
      </c>
      <c r="O11" s="364">
        <v>356667</v>
      </c>
      <c r="P11" s="365">
        <v>884</v>
      </c>
      <c r="Q11" s="364">
        <v>1368</v>
      </c>
      <c r="R11" s="365">
        <f t="shared" si="4"/>
        <v>729338</v>
      </c>
      <c r="S11" s="366">
        <f t="shared" si="5"/>
        <v>0.10870674332728444</v>
      </c>
      <c r="T11" s="363">
        <v>341292</v>
      </c>
      <c r="U11" s="364">
        <v>338297</v>
      </c>
      <c r="V11" s="365">
        <v>196</v>
      </c>
      <c r="W11" s="364">
        <v>203</v>
      </c>
      <c r="X11" s="365">
        <f t="shared" si="6"/>
        <v>679988</v>
      </c>
      <c r="Y11" s="368">
        <f t="shared" si="7"/>
        <v>0.07257481014370848</v>
      </c>
    </row>
    <row r="12" spans="1:25" ht="19.5" customHeight="1">
      <c r="A12" s="369" t="s">
        <v>175</v>
      </c>
      <c r="B12" s="370">
        <v>25516</v>
      </c>
      <c r="C12" s="371">
        <v>27301</v>
      </c>
      <c r="D12" s="372">
        <v>0</v>
      </c>
      <c r="E12" s="371">
        <v>0</v>
      </c>
      <c r="F12" s="372">
        <f t="shared" si="0"/>
        <v>52817</v>
      </c>
      <c r="G12" s="373">
        <f t="shared" si="1"/>
        <v>0.04754360586794513</v>
      </c>
      <c r="H12" s="370">
        <v>28372</v>
      </c>
      <c r="I12" s="371">
        <v>31939</v>
      </c>
      <c r="J12" s="372"/>
      <c r="K12" s="371"/>
      <c r="L12" s="372">
        <f t="shared" si="2"/>
        <v>60311</v>
      </c>
      <c r="M12" s="374">
        <f t="shared" si="3"/>
        <v>-0.12425594004410467</v>
      </c>
      <c r="N12" s="370">
        <v>149844</v>
      </c>
      <c r="O12" s="371">
        <v>144742</v>
      </c>
      <c r="P12" s="372"/>
      <c r="Q12" s="371"/>
      <c r="R12" s="372">
        <f t="shared" si="4"/>
        <v>294586</v>
      </c>
      <c r="S12" s="373">
        <f t="shared" si="5"/>
        <v>0.04390760482768129</v>
      </c>
      <c r="T12" s="370">
        <v>140692</v>
      </c>
      <c r="U12" s="371">
        <v>147984</v>
      </c>
      <c r="V12" s="372"/>
      <c r="W12" s="371"/>
      <c r="X12" s="372">
        <f t="shared" si="6"/>
        <v>288676</v>
      </c>
      <c r="Y12" s="375">
        <f t="shared" si="7"/>
        <v>0.020472779171112343</v>
      </c>
    </row>
    <row r="13" spans="1:25" ht="19.5" customHeight="1">
      <c r="A13" s="369" t="s">
        <v>176</v>
      </c>
      <c r="B13" s="370">
        <v>19966</v>
      </c>
      <c r="C13" s="371">
        <v>21863</v>
      </c>
      <c r="D13" s="372">
        <v>0</v>
      </c>
      <c r="E13" s="371">
        <v>0</v>
      </c>
      <c r="F13" s="372">
        <f>SUM(B13:E13)</f>
        <v>41829</v>
      </c>
      <c r="G13" s="373">
        <f>F13/$F$9</f>
        <v>0.03765267792283312</v>
      </c>
      <c r="H13" s="370">
        <v>24786</v>
      </c>
      <c r="I13" s="371">
        <v>28854</v>
      </c>
      <c r="J13" s="372"/>
      <c r="K13" s="371"/>
      <c r="L13" s="372">
        <f>SUM(H13:K13)</f>
        <v>53640</v>
      </c>
      <c r="M13" s="374">
        <f>IF(ISERROR(F13/L13-1),"         /0",(F13/L13-1))</f>
        <v>-0.22019015659955254</v>
      </c>
      <c r="N13" s="370">
        <v>134128</v>
      </c>
      <c r="O13" s="371">
        <v>131589</v>
      </c>
      <c r="P13" s="372"/>
      <c r="Q13" s="371"/>
      <c r="R13" s="372">
        <f>SUM(N13:Q13)</f>
        <v>265717</v>
      </c>
      <c r="S13" s="373">
        <f>R13/$R$9</f>
        <v>0.03960472334733147</v>
      </c>
      <c r="T13" s="370">
        <v>135345</v>
      </c>
      <c r="U13" s="371">
        <v>136181</v>
      </c>
      <c r="V13" s="372"/>
      <c r="W13" s="371"/>
      <c r="X13" s="372">
        <f>SUM(T13:W13)</f>
        <v>271526</v>
      </c>
      <c r="Y13" s="375">
        <f>IF(ISERROR(R13/X13-1),"         /0",IF(R13/X13&gt;5,"  *  ",(R13/X13-1)))</f>
        <v>-0.02139389966338401</v>
      </c>
    </row>
    <row r="14" spans="1:25" ht="19.5" customHeight="1">
      <c r="A14" s="369" t="s">
        <v>178</v>
      </c>
      <c r="B14" s="370">
        <v>12632</v>
      </c>
      <c r="C14" s="371">
        <v>13987</v>
      </c>
      <c r="D14" s="372">
        <v>0</v>
      </c>
      <c r="E14" s="371">
        <v>0</v>
      </c>
      <c r="F14" s="372">
        <f t="shared" si="0"/>
        <v>26619</v>
      </c>
      <c r="G14" s="373">
        <f t="shared" si="1"/>
        <v>0.023961286036670606</v>
      </c>
      <c r="H14" s="370">
        <v>11249</v>
      </c>
      <c r="I14" s="371">
        <v>13065</v>
      </c>
      <c r="J14" s="372"/>
      <c r="K14" s="371"/>
      <c r="L14" s="372">
        <f t="shared" si="2"/>
        <v>24314</v>
      </c>
      <c r="M14" s="374">
        <f t="shared" si="3"/>
        <v>0.09480134901702719</v>
      </c>
      <c r="N14" s="370">
        <v>87272</v>
      </c>
      <c r="O14" s="371">
        <v>87876</v>
      </c>
      <c r="P14" s="372"/>
      <c r="Q14" s="371"/>
      <c r="R14" s="372">
        <f t="shared" si="4"/>
        <v>175148</v>
      </c>
      <c r="S14" s="373">
        <f t="shared" si="5"/>
        <v>0.02610554870346426</v>
      </c>
      <c r="T14" s="370">
        <v>89831</v>
      </c>
      <c r="U14" s="371">
        <v>86183</v>
      </c>
      <c r="V14" s="372"/>
      <c r="W14" s="371"/>
      <c r="X14" s="372">
        <f t="shared" si="6"/>
        <v>176014</v>
      </c>
      <c r="Y14" s="375">
        <f t="shared" si="7"/>
        <v>-0.004920063176792722</v>
      </c>
    </row>
    <row r="15" spans="1:25" ht="19.5" customHeight="1">
      <c r="A15" s="369" t="s">
        <v>183</v>
      </c>
      <c r="B15" s="370">
        <v>11240</v>
      </c>
      <c r="C15" s="371">
        <v>11555</v>
      </c>
      <c r="D15" s="372">
        <v>0</v>
      </c>
      <c r="E15" s="371">
        <v>0</v>
      </c>
      <c r="F15" s="372">
        <f>SUM(B15:E15)</f>
        <v>22795</v>
      </c>
      <c r="G15" s="373">
        <f>F15/$F$9</f>
        <v>0.020519084684094312</v>
      </c>
      <c r="H15" s="370">
        <v>11124</v>
      </c>
      <c r="I15" s="371">
        <v>12485</v>
      </c>
      <c r="J15" s="372"/>
      <c r="K15" s="371"/>
      <c r="L15" s="372">
        <f>SUM(H15:K15)</f>
        <v>23609</v>
      </c>
      <c r="M15" s="374">
        <f>IF(ISERROR(F15/L15-1),"         /0",(F15/L15-1))</f>
        <v>-0.03447837689016897</v>
      </c>
      <c r="N15" s="370">
        <v>75993</v>
      </c>
      <c r="O15" s="371">
        <v>74911</v>
      </c>
      <c r="P15" s="372"/>
      <c r="Q15" s="371"/>
      <c r="R15" s="372">
        <f>SUM(N15:Q15)</f>
        <v>150904</v>
      </c>
      <c r="S15" s="373">
        <f>R15/$R$9</f>
        <v>0.022492016589099335</v>
      </c>
      <c r="T15" s="370">
        <v>73390</v>
      </c>
      <c r="U15" s="371">
        <v>75714</v>
      </c>
      <c r="V15" s="372">
        <v>272</v>
      </c>
      <c r="W15" s="371">
        <v>0</v>
      </c>
      <c r="X15" s="372">
        <f>SUM(T15:W15)</f>
        <v>149376</v>
      </c>
      <c r="Y15" s="375">
        <f>IF(ISERROR(R15/X15-1),"         /0",IF(R15/X15&gt;5,"  *  ",(R15/X15-1)))</f>
        <v>0.010229220222793378</v>
      </c>
    </row>
    <row r="16" spans="1:25" ht="19.5" customHeight="1">
      <c r="A16" s="369" t="s">
        <v>182</v>
      </c>
      <c r="B16" s="370">
        <v>10885</v>
      </c>
      <c r="C16" s="371">
        <v>10459</v>
      </c>
      <c r="D16" s="372">
        <v>0</v>
      </c>
      <c r="E16" s="371">
        <v>0</v>
      </c>
      <c r="F16" s="372">
        <f>SUM(B16:E16)</f>
        <v>21344</v>
      </c>
      <c r="G16" s="373">
        <f>F16/$F$9</f>
        <v>0.01921295650350116</v>
      </c>
      <c r="H16" s="370">
        <v>8441</v>
      </c>
      <c r="I16" s="371">
        <v>8958</v>
      </c>
      <c r="J16" s="372"/>
      <c r="K16" s="371"/>
      <c r="L16" s="372">
        <f>SUM(H16:K16)</f>
        <v>17399</v>
      </c>
      <c r="M16" s="374">
        <f>IF(ISERROR(F16/L16-1),"         /0",(F16/L16-1))</f>
        <v>0.2267371688028048</v>
      </c>
      <c r="N16" s="370">
        <v>74549</v>
      </c>
      <c r="O16" s="371">
        <v>64950</v>
      </c>
      <c r="P16" s="372"/>
      <c r="Q16" s="371"/>
      <c r="R16" s="372">
        <f>SUM(N16:Q16)</f>
        <v>139499</v>
      </c>
      <c r="S16" s="373">
        <f>R16/$R$9</f>
        <v>0.02079211831470848</v>
      </c>
      <c r="T16" s="370">
        <v>45989</v>
      </c>
      <c r="U16" s="371">
        <v>46768</v>
      </c>
      <c r="V16" s="372"/>
      <c r="W16" s="371"/>
      <c r="X16" s="372">
        <f>SUM(T16:W16)</f>
        <v>92757</v>
      </c>
      <c r="Y16" s="375">
        <f>IF(ISERROR(R16/X16-1),"         /0",IF(R16/X16&gt;5,"  *  ",(R16/X16-1)))</f>
        <v>0.5039188417046692</v>
      </c>
    </row>
    <row r="17" spans="1:25" ht="19.5" customHeight="1">
      <c r="A17" s="369" t="s">
        <v>155</v>
      </c>
      <c r="B17" s="370">
        <v>6548</v>
      </c>
      <c r="C17" s="371">
        <v>6647</v>
      </c>
      <c r="D17" s="372">
        <v>0</v>
      </c>
      <c r="E17" s="371">
        <v>0</v>
      </c>
      <c r="F17" s="372">
        <f>SUM(B17:E17)</f>
        <v>13195</v>
      </c>
      <c r="G17" s="373">
        <f>F17/$F$9</f>
        <v>0.011877575012354659</v>
      </c>
      <c r="H17" s="370">
        <v>6115</v>
      </c>
      <c r="I17" s="371">
        <v>6625</v>
      </c>
      <c r="J17" s="372"/>
      <c r="K17" s="371"/>
      <c r="L17" s="372">
        <f>SUM(H17:K17)</f>
        <v>12740</v>
      </c>
      <c r="M17" s="374">
        <f>IF(ISERROR(F17/L17-1),"         /0",(F17/L17-1))</f>
        <v>0.03571428571428581</v>
      </c>
      <c r="N17" s="370">
        <v>42968</v>
      </c>
      <c r="O17" s="371">
        <v>39411</v>
      </c>
      <c r="P17" s="372"/>
      <c r="Q17" s="371"/>
      <c r="R17" s="372">
        <f>SUM(N17:Q17)</f>
        <v>82379</v>
      </c>
      <c r="S17" s="373">
        <f>R17/$R$9</f>
        <v>0.012278467334155585</v>
      </c>
      <c r="T17" s="370">
        <v>40138</v>
      </c>
      <c r="U17" s="371">
        <v>39802</v>
      </c>
      <c r="V17" s="372"/>
      <c r="W17" s="371"/>
      <c r="X17" s="372">
        <f>SUM(T17:W17)</f>
        <v>79940</v>
      </c>
      <c r="Y17" s="375">
        <f>IF(ISERROR(R17/X17-1),"         /0",IF(R17/X17&gt;5,"  *  ",(R17/X17-1)))</f>
        <v>0.030510382787090284</v>
      </c>
    </row>
    <row r="18" spans="1:25" ht="19.5" customHeight="1">
      <c r="A18" s="369" t="s">
        <v>156</v>
      </c>
      <c r="B18" s="370">
        <v>5289</v>
      </c>
      <c r="C18" s="371">
        <v>5798</v>
      </c>
      <c r="D18" s="372">
        <v>0</v>
      </c>
      <c r="E18" s="371">
        <v>0</v>
      </c>
      <c r="F18" s="372">
        <f>SUM(B18:E18)</f>
        <v>11087</v>
      </c>
      <c r="G18" s="373">
        <f>F18/$F$9</f>
        <v>0.009980043513601827</v>
      </c>
      <c r="H18" s="370"/>
      <c r="I18" s="371"/>
      <c r="J18" s="372"/>
      <c r="K18" s="371"/>
      <c r="L18" s="372">
        <f>SUM(H18:K18)</f>
        <v>0</v>
      </c>
      <c r="M18" s="374" t="str">
        <f>IF(ISERROR(F18/L18-1),"         /0",(F18/L18-1))</f>
        <v>         /0</v>
      </c>
      <c r="N18" s="370">
        <v>26679</v>
      </c>
      <c r="O18" s="371">
        <v>24199</v>
      </c>
      <c r="P18" s="372"/>
      <c r="Q18" s="371"/>
      <c r="R18" s="372">
        <f>SUM(N18:Q18)</f>
        <v>50878</v>
      </c>
      <c r="S18" s="373">
        <f>R18/$R$9</f>
        <v>0.0075832901713685265</v>
      </c>
      <c r="T18" s="370"/>
      <c r="U18" s="371"/>
      <c r="V18" s="372"/>
      <c r="W18" s="371"/>
      <c r="X18" s="372">
        <f>SUM(T18:W18)</f>
        <v>0</v>
      </c>
      <c r="Y18" s="375" t="str">
        <f>IF(ISERROR(R18/X18-1),"         /0",IF(R18/X18&gt;5,"  *  ",(R18/X18-1)))</f>
        <v>         /0</v>
      </c>
    </row>
    <row r="19" spans="1:25" ht="19.5" customHeight="1">
      <c r="A19" s="369" t="s">
        <v>179</v>
      </c>
      <c r="B19" s="370">
        <v>4651</v>
      </c>
      <c r="C19" s="371">
        <v>6009</v>
      </c>
      <c r="D19" s="372">
        <v>0</v>
      </c>
      <c r="E19" s="371">
        <v>0</v>
      </c>
      <c r="F19" s="372">
        <f t="shared" si="0"/>
        <v>10660</v>
      </c>
      <c r="G19" s="373">
        <f t="shared" si="1"/>
        <v>0.009595676364660907</v>
      </c>
      <c r="H19" s="370">
        <v>5708</v>
      </c>
      <c r="I19" s="371">
        <v>6379</v>
      </c>
      <c r="J19" s="372"/>
      <c r="K19" s="371"/>
      <c r="L19" s="372">
        <f t="shared" si="2"/>
        <v>12087</v>
      </c>
      <c r="M19" s="374">
        <f t="shared" si="3"/>
        <v>-0.11806072640026477</v>
      </c>
      <c r="N19" s="370">
        <v>25484</v>
      </c>
      <c r="O19" s="371">
        <v>26361</v>
      </c>
      <c r="P19" s="372"/>
      <c r="Q19" s="371"/>
      <c r="R19" s="372">
        <f t="shared" si="4"/>
        <v>51845</v>
      </c>
      <c r="S19" s="373">
        <f t="shared" si="5"/>
        <v>0.007727420082051206</v>
      </c>
      <c r="T19" s="370">
        <v>32717</v>
      </c>
      <c r="U19" s="371">
        <v>30118</v>
      </c>
      <c r="V19" s="372"/>
      <c r="W19" s="371"/>
      <c r="X19" s="372">
        <f t="shared" si="6"/>
        <v>62835</v>
      </c>
      <c r="Y19" s="375">
        <f t="shared" si="7"/>
        <v>-0.17490252247950988</v>
      </c>
    </row>
    <row r="20" spans="1:25" ht="19.5" customHeight="1">
      <c r="A20" s="369" t="s">
        <v>184</v>
      </c>
      <c r="B20" s="370">
        <v>4241</v>
      </c>
      <c r="C20" s="371">
        <v>5152</v>
      </c>
      <c r="D20" s="372">
        <v>0</v>
      </c>
      <c r="E20" s="371">
        <v>0</v>
      </c>
      <c r="F20" s="372">
        <f>SUM(B20:E20)</f>
        <v>9393</v>
      </c>
      <c r="G20" s="373">
        <f>F20/$F$9</f>
        <v>0.008455177119442766</v>
      </c>
      <c r="H20" s="370">
        <v>1980</v>
      </c>
      <c r="I20" s="371">
        <v>2758</v>
      </c>
      <c r="J20" s="372"/>
      <c r="K20" s="371"/>
      <c r="L20" s="372">
        <f>SUM(H20:K20)</f>
        <v>4738</v>
      </c>
      <c r="M20" s="374">
        <f>IF(ISERROR(F20/L20-1),"         /0",(F20/L20-1))</f>
        <v>0.9824820599409034</v>
      </c>
      <c r="N20" s="370">
        <v>17058</v>
      </c>
      <c r="O20" s="371">
        <v>13983</v>
      </c>
      <c r="P20" s="372"/>
      <c r="Q20" s="371"/>
      <c r="R20" s="372">
        <f>SUM(N20:Q20)</f>
        <v>31041</v>
      </c>
      <c r="S20" s="373">
        <f>R20/$R$9</f>
        <v>0.004626614847467479</v>
      </c>
      <c r="T20" s="370">
        <v>10158</v>
      </c>
      <c r="U20" s="371">
        <v>5052</v>
      </c>
      <c r="V20" s="372"/>
      <c r="W20" s="371"/>
      <c r="X20" s="372">
        <f>SUM(T20:W20)</f>
        <v>15210</v>
      </c>
      <c r="Y20" s="375">
        <f>IF(ISERROR(R20/X20-1),"         /0",IF(R20/X20&gt;5,"  *  ",(R20/X20-1)))</f>
        <v>1.0408284023668637</v>
      </c>
    </row>
    <row r="21" spans="1:25" ht="19.5" customHeight="1">
      <c r="A21" s="369" t="s">
        <v>192</v>
      </c>
      <c r="B21" s="370">
        <v>4159</v>
      </c>
      <c r="C21" s="371">
        <v>4534</v>
      </c>
      <c r="D21" s="372">
        <v>0</v>
      </c>
      <c r="E21" s="371">
        <v>0</v>
      </c>
      <c r="F21" s="372">
        <f t="shared" si="0"/>
        <v>8693</v>
      </c>
      <c r="G21" s="373">
        <f t="shared" si="1"/>
        <v>0.00782506703921175</v>
      </c>
      <c r="H21" s="370">
        <v>3071</v>
      </c>
      <c r="I21" s="371">
        <v>3769</v>
      </c>
      <c r="J21" s="372"/>
      <c r="K21" s="371"/>
      <c r="L21" s="372">
        <f t="shared" si="2"/>
        <v>6840</v>
      </c>
      <c r="M21" s="374">
        <f t="shared" si="3"/>
        <v>0.270906432748538</v>
      </c>
      <c r="N21" s="370">
        <v>22841</v>
      </c>
      <c r="O21" s="371">
        <v>19840</v>
      </c>
      <c r="P21" s="372"/>
      <c r="Q21" s="371"/>
      <c r="R21" s="372">
        <f t="shared" si="4"/>
        <v>42681</v>
      </c>
      <c r="S21" s="373">
        <f t="shared" si="5"/>
        <v>0.006361539522075948</v>
      </c>
      <c r="T21" s="370">
        <v>22477</v>
      </c>
      <c r="U21" s="371">
        <v>20853</v>
      </c>
      <c r="V21" s="372"/>
      <c r="W21" s="371"/>
      <c r="X21" s="372">
        <f t="shared" si="6"/>
        <v>43330</v>
      </c>
      <c r="Y21" s="375">
        <f t="shared" si="7"/>
        <v>-0.014978075236556698</v>
      </c>
    </row>
    <row r="22" spans="1:25" ht="19.5" customHeight="1">
      <c r="A22" s="369" t="s">
        <v>185</v>
      </c>
      <c r="B22" s="370">
        <v>1036</v>
      </c>
      <c r="C22" s="371">
        <v>1963</v>
      </c>
      <c r="D22" s="372">
        <v>0</v>
      </c>
      <c r="E22" s="371">
        <v>0</v>
      </c>
      <c r="F22" s="372">
        <f t="shared" si="0"/>
        <v>2999</v>
      </c>
      <c r="G22" s="373">
        <f t="shared" si="1"/>
        <v>0.0026995716151611685</v>
      </c>
      <c r="H22" s="370">
        <v>719</v>
      </c>
      <c r="I22" s="371">
        <v>1661</v>
      </c>
      <c r="J22" s="372"/>
      <c r="K22" s="371"/>
      <c r="L22" s="372">
        <f t="shared" si="2"/>
        <v>2380</v>
      </c>
      <c r="M22" s="374">
        <f t="shared" si="3"/>
        <v>0.26008403361344534</v>
      </c>
      <c r="N22" s="370">
        <v>7987</v>
      </c>
      <c r="O22" s="371">
        <v>10258</v>
      </c>
      <c r="P22" s="372"/>
      <c r="Q22" s="371"/>
      <c r="R22" s="372">
        <f t="shared" si="4"/>
        <v>18245</v>
      </c>
      <c r="S22" s="373">
        <f t="shared" si="5"/>
        <v>0.002719390093490679</v>
      </c>
      <c r="T22" s="370">
        <v>5362</v>
      </c>
      <c r="U22" s="371">
        <v>8240</v>
      </c>
      <c r="V22" s="372"/>
      <c r="W22" s="371"/>
      <c r="X22" s="372">
        <f t="shared" si="6"/>
        <v>13602</v>
      </c>
      <c r="Y22" s="375">
        <f t="shared" si="7"/>
        <v>0.34134686075577125</v>
      </c>
    </row>
    <row r="23" spans="1:25" ht="19.5" customHeight="1" thickBot="1">
      <c r="A23" s="376" t="s">
        <v>165</v>
      </c>
      <c r="B23" s="377">
        <v>231</v>
      </c>
      <c r="C23" s="378">
        <v>308</v>
      </c>
      <c r="D23" s="379">
        <v>2</v>
      </c>
      <c r="E23" s="378">
        <v>0</v>
      </c>
      <c r="F23" s="379">
        <f t="shared" si="0"/>
        <v>541</v>
      </c>
      <c r="G23" s="380">
        <f t="shared" si="1"/>
        <v>0.00048698507629282834</v>
      </c>
      <c r="H23" s="377">
        <v>173</v>
      </c>
      <c r="I23" s="378">
        <v>290</v>
      </c>
      <c r="J23" s="379">
        <v>4</v>
      </c>
      <c r="K23" s="378">
        <v>4</v>
      </c>
      <c r="L23" s="379">
        <f t="shared" si="2"/>
        <v>471</v>
      </c>
      <c r="M23" s="381">
        <f t="shared" si="3"/>
        <v>0.14861995753715496</v>
      </c>
      <c r="N23" s="377">
        <v>1470</v>
      </c>
      <c r="O23" s="378">
        <v>1551</v>
      </c>
      <c r="P23" s="379">
        <v>32</v>
      </c>
      <c r="Q23" s="378">
        <v>91</v>
      </c>
      <c r="R23" s="379">
        <f t="shared" si="4"/>
        <v>3144</v>
      </c>
      <c r="S23" s="380">
        <f t="shared" si="5"/>
        <v>0.0004686085203581636</v>
      </c>
      <c r="T23" s="377">
        <v>867</v>
      </c>
      <c r="U23" s="378">
        <v>1321</v>
      </c>
      <c r="V23" s="379">
        <v>61</v>
      </c>
      <c r="W23" s="378">
        <v>59</v>
      </c>
      <c r="X23" s="379">
        <f t="shared" si="6"/>
        <v>2308</v>
      </c>
      <c r="Y23" s="382">
        <f t="shared" si="7"/>
        <v>0.3622183708838822</v>
      </c>
    </row>
    <row r="24" spans="1:25" s="174" customFormat="1" ht="19.5" customHeight="1">
      <c r="A24" s="183" t="s">
        <v>55</v>
      </c>
      <c r="B24" s="180">
        <f>SUM(B25:B40)</f>
        <v>119072</v>
      </c>
      <c r="C24" s="179">
        <f>SUM(C25:C40)</f>
        <v>136954</v>
      </c>
      <c r="D24" s="178">
        <f>SUM(D25:D40)</f>
        <v>846</v>
      </c>
      <c r="E24" s="179">
        <f>SUM(E25:E40)</f>
        <v>744</v>
      </c>
      <c r="F24" s="178">
        <f t="shared" si="0"/>
        <v>257616</v>
      </c>
      <c r="G24" s="181">
        <f t="shared" si="1"/>
        <v>0.23189491204113358</v>
      </c>
      <c r="H24" s="180">
        <f>SUM(H25:H40)</f>
        <v>108006</v>
      </c>
      <c r="I24" s="179">
        <f>SUM(I25:I40)</f>
        <v>123187</v>
      </c>
      <c r="J24" s="178">
        <f>SUM(J25:J40)</f>
        <v>1734</v>
      </c>
      <c r="K24" s="179">
        <f>SUM(K25:K40)</f>
        <v>3025</v>
      </c>
      <c r="L24" s="178">
        <f t="shared" si="2"/>
        <v>235952</v>
      </c>
      <c r="M24" s="182">
        <f t="shared" si="3"/>
        <v>0.09181528446463694</v>
      </c>
      <c r="N24" s="180">
        <f>SUM(N25:N40)</f>
        <v>834427</v>
      </c>
      <c r="O24" s="179">
        <f>SUM(O25:O40)</f>
        <v>835711</v>
      </c>
      <c r="P24" s="178">
        <f>SUM(P25:P40)</f>
        <v>5288</v>
      </c>
      <c r="Q24" s="179">
        <f>SUM(Q25:Q40)</f>
        <v>4203</v>
      </c>
      <c r="R24" s="178">
        <f t="shared" si="4"/>
        <v>1679629</v>
      </c>
      <c r="S24" s="181">
        <f t="shared" si="5"/>
        <v>0.250346202430236</v>
      </c>
      <c r="T24" s="180">
        <f>SUM(T25:T40)</f>
        <v>806407</v>
      </c>
      <c r="U24" s="179">
        <f>SUM(U25:U40)</f>
        <v>805175</v>
      </c>
      <c r="V24" s="178">
        <f>SUM(V25:V40)</f>
        <v>2372</v>
      </c>
      <c r="W24" s="179">
        <f>SUM(W25:W40)</f>
        <v>3866</v>
      </c>
      <c r="X24" s="178">
        <f t="shared" si="6"/>
        <v>1617820</v>
      </c>
      <c r="Y24" s="175">
        <f t="shared" si="7"/>
        <v>0.038205115525830946</v>
      </c>
    </row>
    <row r="25" spans="1:25" ht="19.5" customHeight="1">
      <c r="A25" s="362" t="s">
        <v>154</v>
      </c>
      <c r="B25" s="363">
        <v>31561</v>
      </c>
      <c r="C25" s="364">
        <v>34790</v>
      </c>
      <c r="D25" s="365">
        <v>70</v>
      </c>
      <c r="E25" s="364">
        <v>0</v>
      </c>
      <c r="F25" s="365">
        <f t="shared" si="0"/>
        <v>66421</v>
      </c>
      <c r="G25" s="366">
        <f t="shared" si="1"/>
        <v>0.059789345198606195</v>
      </c>
      <c r="H25" s="363">
        <v>26410</v>
      </c>
      <c r="I25" s="364">
        <v>29491</v>
      </c>
      <c r="J25" s="365">
        <v>19</v>
      </c>
      <c r="K25" s="364">
        <v>71</v>
      </c>
      <c r="L25" s="365">
        <f t="shared" si="2"/>
        <v>55991</v>
      </c>
      <c r="M25" s="367">
        <f t="shared" si="3"/>
        <v>0.18627993784715402</v>
      </c>
      <c r="N25" s="363">
        <v>214746</v>
      </c>
      <c r="O25" s="364">
        <v>212292</v>
      </c>
      <c r="P25" s="365">
        <v>715</v>
      </c>
      <c r="Q25" s="364">
        <v>217</v>
      </c>
      <c r="R25" s="365">
        <f t="shared" si="4"/>
        <v>427970</v>
      </c>
      <c r="S25" s="366">
        <f t="shared" si="5"/>
        <v>0.06378829149417406</v>
      </c>
      <c r="T25" s="363">
        <v>197954</v>
      </c>
      <c r="U25" s="364">
        <v>196304</v>
      </c>
      <c r="V25" s="365">
        <v>547</v>
      </c>
      <c r="W25" s="364">
        <v>803</v>
      </c>
      <c r="X25" s="365">
        <f t="shared" si="6"/>
        <v>395608</v>
      </c>
      <c r="Y25" s="368">
        <f t="shared" si="7"/>
        <v>0.08180319912640788</v>
      </c>
    </row>
    <row r="26" spans="1:25" ht="19.5" customHeight="1">
      <c r="A26" s="369" t="s">
        <v>174</v>
      </c>
      <c r="B26" s="370">
        <v>19903</v>
      </c>
      <c r="C26" s="371">
        <v>22735</v>
      </c>
      <c r="D26" s="372">
        <v>0</v>
      </c>
      <c r="E26" s="371">
        <v>0</v>
      </c>
      <c r="F26" s="372">
        <f t="shared" si="0"/>
        <v>42638</v>
      </c>
      <c r="G26" s="373">
        <f t="shared" si="1"/>
        <v>0.03838090514412868</v>
      </c>
      <c r="H26" s="370">
        <v>23805</v>
      </c>
      <c r="I26" s="371">
        <v>26047</v>
      </c>
      <c r="J26" s="372"/>
      <c r="K26" s="371"/>
      <c r="L26" s="372">
        <f t="shared" si="2"/>
        <v>49852</v>
      </c>
      <c r="M26" s="374">
        <f t="shared" si="3"/>
        <v>-0.14470833667656258</v>
      </c>
      <c r="N26" s="370">
        <v>138359</v>
      </c>
      <c r="O26" s="371">
        <v>137708</v>
      </c>
      <c r="P26" s="372"/>
      <c r="Q26" s="371"/>
      <c r="R26" s="372">
        <f t="shared" si="4"/>
        <v>276067</v>
      </c>
      <c r="S26" s="373">
        <f t="shared" si="5"/>
        <v>0.041147375442021995</v>
      </c>
      <c r="T26" s="370">
        <v>165227</v>
      </c>
      <c r="U26" s="371">
        <v>160222</v>
      </c>
      <c r="V26" s="372"/>
      <c r="W26" s="371"/>
      <c r="X26" s="372">
        <f t="shared" si="6"/>
        <v>325449</v>
      </c>
      <c r="Y26" s="375">
        <f t="shared" si="7"/>
        <v>-0.1517349876631976</v>
      </c>
    </row>
    <row r="27" spans="1:25" ht="19.5" customHeight="1">
      <c r="A27" s="369" t="s">
        <v>177</v>
      </c>
      <c r="B27" s="370">
        <v>16502</v>
      </c>
      <c r="C27" s="371">
        <v>18867</v>
      </c>
      <c r="D27" s="372">
        <v>0</v>
      </c>
      <c r="E27" s="371">
        <v>0</v>
      </c>
      <c r="F27" s="372">
        <f t="shared" si="0"/>
        <v>35369</v>
      </c>
      <c r="G27" s="373">
        <f t="shared" si="1"/>
        <v>0.03183766203955831</v>
      </c>
      <c r="H27" s="370">
        <v>18705</v>
      </c>
      <c r="I27" s="371">
        <v>21671</v>
      </c>
      <c r="J27" s="372"/>
      <c r="K27" s="371"/>
      <c r="L27" s="372">
        <f t="shared" si="2"/>
        <v>40376</v>
      </c>
      <c r="M27" s="374">
        <f t="shared" si="3"/>
        <v>-0.12400931246284919</v>
      </c>
      <c r="N27" s="370">
        <v>137708</v>
      </c>
      <c r="O27" s="371">
        <v>133564</v>
      </c>
      <c r="P27" s="372"/>
      <c r="Q27" s="371"/>
      <c r="R27" s="372">
        <f t="shared" si="4"/>
        <v>271272</v>
      </c>
      <c r="S27" s="373">
        <f t="shared" si="5"/>
        <v>0.04043268782907117</v>
      </c>
      <c r="T27" s="370">
        <v>130390</v>
      </c>
      <c r="U27" s="371">
        <v>130518</v>
      </c>
      <c r="V27" s="372"/>
      <c r="W27" s="371"/>
      <c r="X27" s="372">
        <f t="shared" si="6"/>
        <v>260908</v>
      </c>
      <c r="Y27" s="375">
        <f t="shared" si="7"/>
        <v>0.03972281417204537</v>
      </c>
    </row>
    <row r="28" spans="1:25" ht="19.5" customHeight="1">
      <c r="A28" s="369" t="s">
        <v>155</v>
      </c>
      <c r="B28" s="370">
        <v>11732</v>
      </c>
      <c r="C28" s="371">
        <v>14345</v>
      </c>
      <c r="D28" s="372">
        <v>0</v>
      </c>
      <c r="E28" s="371">
        <v>0</v>
      </c>
      <c r="F28" s="372">
        <f>SUM(B28:E28)</f>
        <v>26077</v>
      </c>
      <c r="G28" s="373">
        <f>F28/$F$9</f>
        <v>0.023473400803120305</v>
      </c>
      <c r="H28" s="370">
        <v>4948</v>
      </c>
      <c r="I28" s="371">
        <v>6117</v>
      </c>
      <c r="J28" s="372"/>
      <c r="K28" s="371"/>
      <c r="L28" s="372">
        <f>SUM(H28:K28)</f>
        <v>11065</v>
      </c>
      <c r="M28" s="374">
        <f>IF(ISERROR(F28/L28-1),"         /0",(F28/L28-1))</f>
        <v>1.3567103479439675</v>
      </c>
      <c r="N28" s="370">
        <v>55441</v>
      </c>
      <c r="O28" s="371">
        <v>57441</v>
      </c>
      <c r="P28" s="372"/>
      <c r="Q28" s="371"/>
      <c r="R28" s="372">
        <f>SUM(N28:Q28)</f>
        <v>112882</v>
      </c>
      <c r="S28" s="373">
        <f>R28/$R$9</f>
        <v>0.01682489408240147</v>
      </c>
      <c r="T28" s="370">
        <v>38068</v>
      </c>
      <c r="U28" s="371">
        <v>37839</v>
      </c>
      <c r="V28" s="372"/>
      <c r="W28" s="371"/>
      <c r="X28" s="372">
        <f>SUM(T28:W28)</f>
        <v>75907</v>
      </c>
      <c r="Y28" s="375">
        <f>IF(ISERROR(R28/X28-1),"         /0",IF(R28/X28&gt;5,"  *  ",(R28/X28-1)))</f>
        <v>0.4871092257631049</v>
      </c>
    </row>
    <row r="29" spans="1:25" ht="19.5" customHeight="1">
      <c r="A29" s="369" t="s">
        <v>180</v>
      </c>
      <c r="B29" s="370">
        <v>12522</v>
      </c>
      <c r="C29" s="371">
        <v>12589</v>
      </c>
      <c r="D29" s="372">
        <v>0</v>
      </c>
      <c r="E29" s="371">
        <v>0</v>
      </c>
      <c r="F29" s="372">
        <f t="shared" si="0"/>
        <v>25111</v>
      </c>
      <c r="G29" s="373">
        <f t="shared" si="1"/>
        <v>0.022603848892401503</v>
      </c>
      <c r="H29" s="370">
        <v>9911</v>
      </c>
      <c r="I29" s="371">
        <v>10611</v>
      </c>
      <c r="J29" s="372"/>
      <c r="K29" s="371"/>
      <c r="L29" s="372">
        <f t="shared" si="2"/>
        <v>20522</v>
      </c>
      <c r="M29" s="374">
        <f t="shared" si="3"/>
        <v>0.22361368287691263</v>
      </c>
      <c r="N29" s="370">
        <v>86638</v>
      </c>
      <c r="O29" s="371">
        <v>81755</v>
      </c>
      <c r="P29" s="372"/>
      <c r="Q29" s="371"/>
      <c r="R29" s="372">
        <f t="shared" si="4"/>
        <v>168393</v>
      </c>
      <c r="S29" s="373">
        <f t="shared" si="5"/>
        <v>0.025098726007847405</v>
      </c>
      <c r="T29" s="370">
        <v>75418</v>
      </c>
      <c r="U29" s="371">
        <v>72670</v>
      </c>
      <c r="V29" s="372"/>
      <c r="W29" s="371"/>
      <c r="X29" s="372">
        <f t="shared" si="6"/>
        <v>148088</v>
      </c>
      <c r="Y29" s="375">
        <f t="shared" si="7"/>
        <v>0.13711441845389238</v>
      </c>
    </row>
    <row r="30" spans="1:25" ht="19.5" customHeight="1">
      <c r="A30" s="369" t="s">
        <v>156</v>
      </c>
      <c r="B30" s="370">
        <v>6166</v>
      </c>
      <c r="C30" s="371">
        <v>6853</v>
      </c>
      <c r="D30" s="372">
        <v>180</v>
      </c>
      <c r="E30" s="371">
        <v>180</v>
      </c>
      <c r="F30" s="372">
        <f aca="true" t="shared" si="8" ref="F30:F36">SUM(B30:E30)</f>
        <v>13379</v>
      </c>
      <c r="G30" s="373">
        <f aca="true" t="shared" si="9" ref="G30:G36">F30/$F$9</f>
        <v>0.012043203947729668</v>
      </c>
      <c r="H30" s="370">
        <v>5084</v>
      </c>
      <c r="I30" s="371">
        <v>6215</v>
      </c>
      <c r="J30" s="372"/>
      <c r="K30" s="371"/>
      <c r="L30" s="372">
        <f aca="true" t="shared" si="10" ref="L30:L36">SUM(H30:K30)</f>
        <v>11299</v>
      </c>
      <c r="M30" s="374">
        <f aca="true" t="shared" si="11" ref="M30:M36">IF(ISERROR(F30/L30-1),"         /0",(F30/L30-1))</f>
        <v>0.18408708735286305</v>
      </c>
      <c r="N30" s="370">
        <v>38535</v>
      </c>
      <c r="O30" s="371">
        <v>39539</v>
      </c>
      <c r="P30" s="372">
        <v>180</v>
      </c>
      <c r="Q30" s="371">
        <v>180</v>
      </c>
      <c r="R30" s="372">
        <f aca="true" t="shared" si="12" ref="R30:R36">SUM(N30:Q30)</f>
        <v>78434</v>
      </c>
      <c r="S30" s="373">
        <f aca="true" t="shared" si="13" ref="S30:S36">R30/$R$9</f>
        <v>0.011690470956034415</v>
      </c>
      <c r="T30" s="370">
        <v>29844</v>
      </c>
      <c r="U30" s="371">
        <v>31328</v>
      </c>
      <c r="V30" s="372"/>
      <c r="W30" s="371"/>
      <c r="X30" s="372">
        <f aca="true" t="shared" si="14" ref="X30:X36">SUM(T30:W30)</f>
        <v>61172</v>
      </c>
      <c r="Y30" s="375">
        <f aca="true" t="shared" si="15" ref="Y30:Y36">IF(ISERROR(R30/X30-1),"         /0",IF(R30/X30&gt;5,"  *  ",(R30/X30-1)))</f>
        <v>0.28218792911789703</v>
      </c>
    </row>
    <row r="31" spans="1:25" ht="19.5" customHeight="1">
      <c r="A31" s="369" t="s">
        <v>191</v>
      </c>
      <c r="B31" s="370">
        <v>4028</v>
      </c>
      <c r="C31" s="371">
        <v>6394</v>
      </c>
      <c r="D31" s="372">
        <v>0</v>
      </c>
      <c r="E31" s="371">
        <v>0</v>
      </c>
      <c r="F31" s="372">
        <f t="shared" si="8"/>
        <v>10422</v>
      </c>
      <c r="G31" s="373">
        <f t="shared" si="9"/>
        <v>0.00938143893738236</v>
      </c>
      <c r="H31" s="370"/>
      <c r="I31" s="371"/>
      <c r="J31" s="372"/>
      <c r="K31" s="371"/>
      <c r="L31" s="372">
        <f t="shared" si="10"/>
        <v>0</v>
      </c>
      <c r="M31" s="374" t="str">
        <f t="shared" si="11"/>
        <v>         /0</v>
      </c>
      <c r="N31" s="370">
        <v>22925</v>
      </c>
      <c r="O31" s="371">
        <v>29946</v>
      </c>
      <c r="P31" s="372"/>
      <c r="Q31" s="371"/>
      <c r="R31" s="372">
        <f t="shared" si="12"/>
        <v>52871</v>
      </c>
      <c r="S31" s="373">
        <f t="shared" si="13"/>
        <v>0.00788034385491618</v>
      </c>
      <c r="T31" s="370"/>
      <c r="U31" s="371"/>
      <c r="V31" s="372"/>
      <c r="W31" s="371"/>
      <c r="X31" s="372">
        <f t="shared" si="14"/>
        <v>0</v>
      </c>
      <c r="Y31" s="375" t="str">
        <f t="shared" si="15"/>
        <v>         /0</v>
      </c>
    </row>
    <row r="32" spans="1:25" ht="19.5" customHeight="1">
      <c r="A32" s="369" t="s">
        <v>193</v>
      </c>
      <c r="B32" s="370">
        <v>3886</v>
      </c>
      <c r="C32" s="371">
        <v>4433</v>
      </c>
      <c r="D32" s="372">
        <v>0</v>
      </c>
      <c r="E32" s="371">
        <v>0</v>
      </c>
      <c r="F32" s="372">
        <f t="shared" si="8"/>
        <v>8319</v>
      </c>
      <c r="G32" s="373">
        <f t="shared" si="9"/>
        <v>0.007488408224916893</v>
      </c>
      <c r="H32" s="370">
        <v>3636</v>
      </c>
      <c r="I32" s="371">
        <v>4549</v>
      </c>
      <c r="J32" s="372"/>
      <c r="K32" s="371"/>
      <c r="L32" s="372">
        <f t="shared" si="10"/>
        <v>8185</v>
      </c>
      <c r="M32" s="374">
        <f t="shared" si="11"/>
        <v>0.016371411117898527</v>
      </c>
      <c r="N32" s="370">
        <v>28589</v>
      </c>
      <c r="O32" s="371">
        <v>27324</v>
      </c>
      <c r="P32" s="372"/>
      <c r="Q32" s="371"/>
      <c r="R32" s="372">
        <f t="shared" si="12"/>
        <v>55913</v>
      </c>
      <c r="S32" s="373">
        <f t="shared" si="13"/>
        <v>0.008333749427094783</v>
      </c>
      <c r="T32" s="370">
        <v>25730</v>
      </c>
      <c r="U32" s="371">
        <v>25667</v>
      </c>
      <c r="V32" s="372"/>
      <c r="W32" s="371"/>
      <c r="X32" s="372">
        <f t="shared" si="14"/>
        <v>51397</v>
      </c>
      <c r="Y32" s="375">
        <f t="shared" si="15"/>
        <v>0.08786505048932813</v>
      </c>
    </row>
    <row r="33" spans="1:25" ht="19.5" customHeight="1">
      <c r="A33" s="369" t="s">
        <v>195</v>
      </c>
      <c r="B33" s="370">
        <v>3554</v>
      </c>
      <c r="C33" s="371">
        <v>3586</v>
      </c>
      <c r="D33" s="372">
        <v>0</v>
      </c>
      <c r="E33" s="371">
        <v>0</v>
      </c>
      <c r="F33" s="372">
        <f t="shared" si="8"/>
        <v>7140</v>
      </c>
      <c r="G33" s="373">
        <f t="shared" si="9"/>
        <v>0.006427122818356367</v>
      </c>
      <c r="H33" s="370">
        <v>8983</v>
      </c>
      <c r="I33" s="371">
        <v>10323</v>
      </c>
      <c r="J33" s="372"/>
      <c r="K33" s="371"/>
      <c r="L33" s="372">
        <f t="shared" si="10"/>
        <v>19306</v>
      </c>
      <c r="M33" s="374">
        <f t="shared" si="11"/>
        <v>-0.6301667875271937</v>
      </c>
      <c r="N33" s="370">
        <v>51122</v>
      </c>
      <c r="O33" s="371">
        <v>47888</v>
      </c>
      <c r="P33" s="372"/>
      <c r="Q33" s="371">
        <v>58</v>
      </c>
      <c r="R33" s="372">
        <f t="shared" si="12"/>
        <v>99068</v>
      </c>
      <c r="S33" s="373">
        <f t="shared" si="13"/>
        <v>0.01476593794365221</v>
      </c>
      <c r="T33" s="370">
        <v>79220</v>
      </c>
      <c r="U33" s="371">
        <v>77829</v>
      </c>
      <c r="V33" s="372"/>
      <c r="W33" s="371"/>
      <c r="X33" s="372">
        <f t="shared" si="14"/>
        <v>157049</v>
      </c>
      <c r="Y33" s="375">
        <f t="shared" si="15"/>
        <v>-0.3691905074212507</v>
      </c>
    </row>
    <row r="34" spans="1:25" ht="19.5" customHeight="1">
      <c r="A34" s="369" t="s">
        <v>160</v>
      </c>
      <c r="B34" s="370">
        <v>2860</v>
      </c>
      <c r="C34" s="371">
        <v>3277</v>
      </c>
      <c r="D34" s="372">
        <v>0</v>
      </c>
      <c r="E34" s="371">
        <v>0</v>
      </c>
      <c r="F34" s="372">
        <f t="shared" si="8"/>
        <v>6137</v>
      </c>
      <c r="G34" s="373">
        <f t="shared" si="9"/>
        <v>0.005524265089111068</v>
      </c>
      <c r="H34" s="370">
        <v>2352</v>
      </c>
      <c r="I34" s="371">
        <v>2583</v>
      </c>
      <c r="J34" s="372"/>
      <c r="K34" s="371"/>
      <c r="L34" s="372">
        <f t="shared" si="10"/>
        <v>4935</v>
      </c>
      <c r="M34" s="374">
        <f t="shared" si="11"/>
        <v>0.24356636271529886</v>
      </c>
      <c r="N34" s="370">
        <v>17661</v>
      </c>
      <c r="O34" s="371">
        <v>15947</v>
      </c>
      <c r="P34" s="372"/>
      <c r="Q34" s="371"/>
      <c r="R34" s="372">
        <f t="shared" si="12"/>
        <v>33608</v>
      </c>
      <c r="S34" s="373">
        <f t="shared" si="13"/>
        <v>0.005009222376653041</v>
      </c>
      <c r="T34" s="370">
        <v>14962</v>
      </c>
      <c r="U34" s="371">
        <v>12416</v>
      </c>
      <c r="V34" s="372"/>
      <c r="W34" s="371"/>
      <c r="X34" s="372">
        <f t="shared" si="14"/>
        <v>27378</v>
      </c>
      <c r="Y34" s="375">
        <f t="shared" si="15"/>
        <v>0.22755497114471468</v>
      </c>
    </row>
    <row r="35" spans="1:25" ht="19.5" customHeight="1">
      <c r="A35" s="369" t="s">
        <v>196</v>
      </c>
      <c r="B35" s="370">
        <v>2051</v>
      </c>
      <c r="C35" s="371">
        <v>2578</v>
      </c>
      <c r="D35" s="372">
        <v>370</v>
      </c>
      <c r="E35" s="371">
        <v>341</v>
      </c>
      <c r="F35" s="372">
        <f t="shared" si="8"/>
        <v>5340</v>
      </c>
      <c r="G35" s="373">
        <f t="shared" si="9"/>
        <v>0.004806839754905182</v>
      </c>
      <c r="H35" s="370">
        <v>2569</v>
      </c>
      <c r="I35" s="371">
        <v>3227</v>
      </c>
      <c r="J35" s="372"/>
      <c r="K35" s="371"/>
      <c r="L35" s="372">
        <f t="shared" si="10"/>
        <v>5796</v>
      </c>
      <c r="M35" s="374">
        <f t="shared" si="11"/>
        <v>-0.07867494824016563</v>
      </c>
      <c r="N35" s="370">
        <v>14771</v>
      </c>
      <c r="O35" s="371">
        <v>15006</v>
      </c>
      <c r="P35" s="372">
        <v>370</v>
      </c>
      <c r="Q35" s="371">
        <v>341</v>
      </c>
      <c r="R35" s="372">
        <f t="shared" si="12"/>
        <v>30488</v>
      </c>
      <c r="S35" s="373">
        <f t="shared" si="13"/>
        <v>0.004544191020572421</v>
      </c>
      <c r="T35" s="370">
        <v>13293</v>
      </c>
      <c r="U35" s="371">
        <v>14748</v>
      </c>
      <c r="V35" s="372"/>
      <c r="W35" s="371"/>
      <c r="X35" s="372">
        <f t="shared" si="14"/>
        <v>28041</v>
      </c>
      <c r="Y35" s="375">
        <f t="shared" si="15"/>
        <v>0.08726507613851142</v>
      </c>
    </row>
    <row r="36" spans="1:25" ht="19.5" customHeight="1">
      <c r="A36" s="369" t="s">
        <v>199</v>
      </c>
      <c r="B36" s="370">
        <v>1226</v>
      </c>
      <c r="C36" s="371">
        <v>2430</v>
      </c>
      <c r="D36" s="372">
        <v>0</v>
      </c>
      <c r="E36" s="371">
        <v>0</v>
      </c>
      <c r="F36" s="372">
        <f t="shared" si="8"/>
        <v>3656</v>
      </c>
      <c r="G36" s="373">
        <f t="shared" si="9"/>
        <v>0.003290974933320851</v>
      </c>
      <c r="H36" s="370">
        <v>704</v>
      </c>
      <c r="I36" s="371">
        <v>896</v>
      </c>
      <c r="J36" s="372"/>
      <c r="K36" s="371"/>
      <c r="L36" s="372">
        <f t="shared" si="10"/>
        <v>1600</v>
      </c>
      <c r="M36" s="374">
        <f t="shared" si="11"/>
        <v>1.2850000000000001</v>
      </c>
      <c r="N36" s="370">
        <v>7429</v>
      </c>
      <c r="O36" s="371">
        <v>11506</v>
      </c>
      <c r="P36" s="372">
        <v>110</v>
      </c>
      <c r="Q36" s="371">
        <v>115</v>
      </c>
      <c r="R36" s="372">
        <f t="shared" si="12"/>
        <v>19160</v>
      </c>
      <c r="S36" s="373">
        <f t="shared" si="13"/>
        <v>0.0028557694815720147</v>
      </c>
      <c r="T36" s="370">
        <v>18637</v>
      </c>
      <c r="U36" s="371">
        <v>22442</v>
      </c>
      <c r="V36" s="372"/>
      <c r="W36" s="371"/>
      <c r="X36" s="372">
        <f t="shared" si="14"/>
        <v>41079</v>
      </c>
      <c r="Y36" s="375">
        <f t="shared" si="15"/>
        <v>-0.5335816353854768</v>
      </c>
    </row>
    <row r="37" spans="1:25" ht="19.5" customHeight="1">
      <c r="A37" s="369" t="s">
        <v>200</v>
      </c>
      <c r="B37" s="370">
        <v>1634</v>
      </c>
      <c r="C37" s="371">
        <v>1676</v>
      </c>
      <c r="D37" s="372">
        <v>0</v>
      </c>
      <c r="E37" s="371">
        <v>0</v>
      </c>
      <c r="F37" s="372">
        <f t="shared" si="0"/>
        <v>3310</v>
      </c>
      <c r="G37" s="373">
        <f t="shared" si="1"/>
        <v>0.0029795205222352345</v>
      </c>
      <c r="H37" s="370"/>
      <c r="I37" s="371"/>
      <c r="J37" s="372"/>
      <c r="K37" s="371"/>
      <c r="L37" s="372">
        <f t="shared" si="2"/>
        <v>0</v>
      </c>
      <c r="M37" s="374" t="str">
        <f t="shared" si="3"/>
        <v>         /0</v>
      </c>
      <c r="N37" s="370">
        <v>9795</v>
      </c>
      <c r="O37" s="371">
        <v>8973</v>
      </c>
      <c r="P37" s="372">
        <v>198</v>
      </c>
      <c r="Q37" s="371">
        <v>462</v>
      </c>
      <c r="R37" s="372">
        <f t="shared" si="4"/>
        <v>19428</v>
      </c>
      <c r="S37" s="373">
        <f t="shared" si="5"/>
        <v>0.0028957144826712473</v>
      </c>
      <c r="T37" s="370"/>
      <c r="U37" s="371"/>
      <c r="V37" s="372"/>
      <c r="W37" s="371"/>
      <c r="X37" s="372">
        <f t="shared" si="6"/>
        <v>0</v>
      </c>
      <c r="Y37" s="375" t="str">
        <f t="shared" si="7"/>
        <v>         /0</v>
      </c>
    </row>
    <row r="38" spans="1:25" ht="19.5" customHeight="1">
      <c r="A38" s="369" t="s">
        <v>185</v>
      </c>
      <c r="B38" s="370">
        <v>887</v>
      </c>
      <c r="C38" s="371">
        <v>1843</v>
      </c>
      <c r="D38" s="372">
        <v>0</v>
      </c>
      <c r="E38" s="371">
        <v>0</v>
      </c>
      <c r="F38" s="372">
        <f t="shared" si="0"/>
        <v>2730</v>
      </c>
      <c r="G38" s="373">
        <f t="shared" si="1"/>
        <v>0.002457429312900964</v>
      </c>
      <c r="H38" s="370">
        <v>671</v>
      </c>
      <c r="I38" s="371">
        <v>1172</v>
      </c>
      <c r="J38" s="372"/>
      <c r="K38" s="371"/>
      <c r="L38" s="372">
        <f t="shared" si="2"/>
        <v>1843</v>
      </c>
      <c r="M38" s="374">
        <f t="shared" si="3"/>
        <v>0.4812805208898534</v>
      </c>
      <c r="N38" s="370">
        <v>7878</v>
      </c>
      <c r="O38" s="371">
        <v>14497</v>
      </c>
      <c r="P38" s="372"/>
      <c r="Q38" s="371"/>
      <c r="R38" s="372">
        <f t="shared" si="4"/>
        <v>22375</v>
      </c>
      <c r="S38" s="373">
        <f t="shared" si="5"/>
        <v>0.0033349604462512435</v>
      </c>
      <c r="T38" s="370">
        <v>5884</v>
      </c>
      <c r="U38" s="371">
        <v>11011</v>
      </c>
      <c r="V38" s="372"/>
      <c r="W38" s="371"/>
      <c r="X38" s="372">
        <f t="shared" si="6"/>
        <v>16895</v>
      </c>
      <c r="Y38" s="375">
        <f t="shared" si="7"/>
        <v>0.3243563184374074</v>
      </c>
    </row>
    <row r="39" spans="1:25" ht="19.5" customHeight="1">
      <c r="A39" s="369" t="s">
        <v>203</v>
      </c>
      <c r="B39" s="370">
        <v>455</v>
      </c>
      <c r="C39" s="371">
        <v>475</v>
      </c>
      <c r="D39" s="372">
        <v>0</v>
      </c>
      <c r="E39" s="371">
        <v>0</v>
      </c>
      <c r="F39" s="372">
        <f t="shared" si="0"/>
        <v>930</v>
      </c>
      <c r="G39" s="373">
        <f t="shared" si="1"/>
        <v>0.0008371462494497789</v>
      </c>
      <c r="H39" s="370">
        <v>142</v>
      </c>
      <c r="I39" s="371">
        <v>171</v>
      </c>
      <c r="J39" s="372">
        <v>0</v>
      </c>
      <c r="K39" s="371">
        <v>0</v>
      </c>
      <c r="L39" s="372">
        <f t="shared" si="2"/>
        <v>313</v>
      </c>
      <c r="M39" s="374">
        <f t="shared" si="3"/>
        <v>1.9712460063897765</v>
      </c>
      <c r="N39" s="370">
        <v>1858</v>
      </c>
      <c r="O39" s="371">
        <v>1946</v>
      </c>
      <c r="P39" s="372">
        <v>0</v>
      </c>
      <c r="Q39" s="371">
        <v>0</v>
      </c>
      <c r="R39" s="372">
        <f t="shared" si="4"/>
        <v>3804</v>
      </c>
      <c r="S39" s="373">
        <f t="shared" si="5"/>
        <v>0.0005669805379906025</v>
      </c>
      <c r="T39" s="370">
        <v>1254</v>
      </c>
      <c r="U39" s="371">
        <v>1368</v>
      </c>
      <c r="V39" s="372">
        <v>0</v>
      </c>
      <c r="W39" s="371">
        <v>0</v>
      </c>
      <c r="X39" s="372">
        <f t="shared" si="6"/>
        <v>2622</v>
      </c>
      <c r="Y39" s="375">
        <f t="shared" si="7"/>
        <v>0.45080091533180777</v>
      </c>
    </row>
    <row r="40" spans="1:25" ht="19.5" customHeight="1" thickBot="1">
      <c r="A40" s="369" t="s">
        <v>165</v>
      </c>
      <c r="B40" s="370">
        <v>105</v>
      </c>
      <c r="C40" s="371">
        <v>83</v>
      </c>
      <c r="D40" s="372">
        <v>226</v>
      </c>
      <c r="E40" s="371">
        <v>223</v>
      </c>
      <c r="F40" s="372">
        <f t="shared" si="0"/>
        <v>637</v>
      </c>
      <c r="G40" s="373">
        <f t="shared" si="1"/>
        <v>0.0005734001730102249</v>
      </c>
      <c r="H40" s="370">
        <v>86</v>
      </c>
      <c r="I40" s="371">
        <v>114</v>
      </c>
      <c r="J40" s="372">
        <v>1715</v>
      </c>
      <c r="K40" s="371">
        <v>2954</v>
      </c>
      <c r="L40" s="372">
        <f t="shared" si="2"/>
        <v>4869</v>
      </c>
      <c r="M40" s="374" t="s">
        <v>45</v>
      </c>
      <c r="N40" s="370">
        <v>972</v>
      </c>
      <c r="O40" s="371">
        <v>379</v>
      </c>
      <c r="P40" s="372">
        <v>3715</v>
      </c>
      <c r="Q40" s="371">
        <v>2830</v>
      </c>
      <c r="R40" s="372">
        <f t="shared" si="4"/>
        <v>7896</v>
      </c>
      <c r="S40" s="373">
        <f t="shared" si="5"/>
        <v>0.0011768870473117237</v>
      </c>
      <c r="T40" s="370">
        <v>10526</v>
      </c>
      <c r="U40" s="371">
        <v>10813</v>
      </c>
      <c r="V40" s="372">
        <v>1825</v>
      </c>
      <c r="W40" s="371">
        <v>3063</v>
      </c>
      <c r="X40" s="372">
        <f t="shared" si="6"/>
        <v>26227</v>
      </c>
      <c r="Y40" s="375">
        <f t="shared" si="7"/>
        <v>-0.6989362107751553</v>
      </c>
    </row>
    <row r="41" spans="1:25" s="174" customFormat="1" ht="19.5" customHeight="1">
      <c r="A41" s="183" t="s">
        <v>54</v>
      </c>
      <c r="B41" s="180">
        <f>SUM(B42:B53)</f>
        <v>67846</v>
      </c>
      <c r="C41" s="179">
        <f>SUM(C42:C53)</f>
        <v>80950</v>
      </c>
      <c r="D41" s="178">
        <f>SUM(D42:D53)</f>
        <v>0</v>
      </c>
      <c r="E41" s="179">
        <f>SUM(E42:E53)</f>
        <v>7</v>
      </c>
      <c r="F41" s="178">
        <f t="shared" si="0"/>
        <v>148803</v>
      </c>
      <c r="G41" s="181">
        <f t="shared" si="1"/>
        <v>0.13394610038373703</v>
      </c>
      <c r="H41" s="180">
        <f>SUM(H42:H53)</f>
        <v>60775</v>
      </c>
      <c r="I41" s="179">
        <f>SUM(I42:I53)</f>
        <v>74390</v>
      </c>
      <c r="J41" s="178">
        <f>SUM(J42:J53)</f>
        <v>1</v>
      </c>
      <c r="K41" s="179">
        <f>SUM(K42:K53)</f>
        <v>0</v>
      </c>
      <c r="L41" s="178">
        <f t="shared" si="2"/>
        <v>135166</v>
      </c>
      <c r="M41" s="182">
        <f t="shared" si="3"/>
        <v>0.10089075655120361</v>
      </c>
      <c r="N41" s="180">
        <f>SUM(N42:N53)</f>
        <v>438418</v>
      </c>
      <c r="O41" s="179">
        <f>SUM(O42:O53)</f>
        <v>392344</v>
      </c>
      <c r="P41" s="178">
        <f>SUM(P42:P53)</f>
        <v>71</v>
      </c>
      <c r="Q41" s="179">
        <f>SUM(Q42:Q53)</f>
        <v>34</v>
      </c>
      <c r="R41" s="178">
        <f t="shared" si="4"/>
        <v>830867</v>
      </c>
      <c r="S41" s="181">
        <f t="shared" si="5"/>
        <v>0.1238394896578964</v>
      </c>
      <c r="T41" s="180">
        <f>SUM(T42:T53)</f>
        <v>387257</v>
      </c>
      <c r="U41" s="179">
        <f>SUM(U42:U53)</f>
        <v>355042</v>
      </c>
      <c r="V41" s="178">
        <f>SUM(V42:V53)</f>
        <v>61</v>
      </c>
      <c r="W41" s="179">
        <f>SUM(W42:W53)</f>
        <v>4</v>
      </c>
      <c r="X41" s="178">
        <f t="shared" si="6"/>
        <v>742364</v>
      </c>
      <c r="Y41" s="175">
        <f t="shared" si="7"/>
        <v>0.11921779612157923</v>
      </c>
    </row>
    <row r="42" spans="1:25" ht="19.5" customHeight="1">
      <c r="A42" s="362" t="s">
        <v>154</v>
      </c>
      <c r="B42" s="363">
        <v>28021</v>
      </c>
      <c r="C42" s="364">
        <v>33940</v>
      </c>
      <c r="D42" s="365">
        <v>0</v>
      </c>
      <c r="E42" s="364">
        <v>0</v>
      </c>
      <c r="F42" s="365">
        <f t="shared" si="0"/>
        <v>61961</v>
      </c>
      <c r="G42" s="366">
        <f t="shared" si="1"/>
        <v>0.05577464383027715</v>
      </c>
      <c r="H42" s="363">
        <v>26074</v>
      </c>
      <c r="I42" s="364">
        <v>33092</v>
      </c>
      <c r="J42" s="365">
        <v>1</v>
      </c>
      <c r="K42" s="364">
        <v>0</v>
      </c>
      <c r="L42" s="365">
        <f t="shared" si="2"/>
        <v>59167</v>
      </c>
      <c r="M42" s="367">
        <f t="shared" si="3"/>
        <v>0.04722226917031458</v>
      </c>
      <c r="N42" s="363">
        <v>214296</v>
      </c>
      <c r="O42" s="364">
        <v>190698</v>
      </c>
      <c r="P42" s="365">
        <v>54</v>
      </c>
      <c r="Q42" s="364">
        <v>0</v>
      </c>
      <c r="R42" s="365">
        <f t="shared" si="4"/>
        <v>405048</v>
      </c>
      <c r="S42" s="366">
        <f t="shared" si="5"/>
        <v>0.06037180151209715</v>
      </c>
      <c r="T42" s="363">
        <v>180551</v>
      </c>
      <c r="U42" s="364">
        <v>168220</v>
      </c>
      <c r="V42" s="365">
        <v>61</v>
      </c>
      <c r="W42" s="364">
        <v>0</v>
      </c>
      <c r="X42" s="365">
        <f t="shared" si="6"/>
        <v>348832</v>
      </c>
      <c r="Y42" s="368">
        <f t="shared" si="7"/>
        <v>0.16115493991376928</v>
      </c>
    </row>
    <row r="43" spans="1:25" ht="19.5" customHeight="1">
      <c r="A43" s="369" t="s">
        <v>181</v>
      </c>
      <c r="B43" s="370">
        <v>11456</v>
      </c>
      <c r="C43" s="371">
        <v>13749</v>
      </c>
      <c r="D43" s="372">
        <v>0</v>
      </c>
      <c r="E43" s="371">
        <v>0</v>
      </c>
      <c r="F43" s="372">
        <f t="shared" si="0"/>
        <v>25205</v>
      </c>
      <c r="G43" s="373">
        <f t="shared" si="1"/>
        <v>0.022688463674603955</v>
      </c>
      <c r="H43" s="370">
        <v>12707</v>
      </c>
      <c r="I43" s="371">
        <v>13764</v>
      </c>
      <c r="J43" s="372"/>
      <c r="K43" s="371"/>
      <c r="L43" s="372">
        <f t="shared" si="2"/>
        <v>26471</v>
      </c>
      <c r="M43" s="374">
        <f t="shared" si="3"/>
        <v>-0.047825922707869006</v>
      </c>
      <c r="N43" s="370">
        <v>78603</v>
      </c>
      <c r="O43" s="371">
        <v>66231</v>
      </c>
      <c r="P43" s="372"/>
      <c r="Q43" s="371"/>
      <c r="R43" s="372">
        <f t="shared" si="4"/>
        <v>144834</v>
      </c>
      <c r="S43" s="373">
        <f t="shared" si="5"/>
        <v>0.021587292123904027</v>
      </c>
      <c r="T43" s="370">
        <v>67142</v>
      </c>
      <c r="U43" s="371">
        <v>61746</v>
      </c>
      <c r="V43" s="372"/>
      <c r="W43" s="371"/>
      <c r="X43" s="372">
        <f t="shared" si="6"/>
        <v>128888</v>
      </c>
      <c r="Y43" s="375">
        <f t="shared" si="7"/>
        <v>0.1237198187573707</v>
      </c>
    </row>
    <row r="44" spans="1:25" ht="19.5" customHeight="1">
      <c r="A44" s="369" t="s">
        <v>188</v>
      </c>
      <c r="B44" s="370">
        <v>7552</v>
      </c>
      <c r="C44" s="371">
        <v>7801</v>
      </c>
      <c r="D44" s="372">
        <v>0</v>
      </c>
      <c r="E44" s="371">
        <v>0</v>
      </c>
      <c r="F44" s="372">
        <f aca="true" t="shared" si="16" ref="F44:F53">SUM(B44:E44)</f>
        <v>15353</v>
      </c>
      <c r="G44" s="373">
        <f aca="true" t="shared" si="17" ref="G44:G53">F44/$F$9</f>
        <v>0.013820114373981134</v>
      </c>
      <c r="H44" s="370"/>
      <c r="I44" s="371"/>
      <c r="J44" s="372"/>
      <c r="K44" s="371"/>
      <c r="L44" s="372">
        <f aca="true" t="shared" si="18" ref="L44:L53">SUM(H44:K44)</f>
        <v>0</v>
      </c>
      <c r="M44" s="374" t="str">
        <f aca="true" t="shared" si="19" ref="M44:M53">IF(ISERROR(F44/L44-1),"         /0",(F44/L44-1))</f>
        <v>         /0</v>
      </c>
      <c r="N44" s="370">
        <v>8130</v>
      </c>
      <c r="O44" s="371">
        <v>8623</v>
      </c>
      <c r="P44" s="372"/>
      <c r="Q44" s="371"/>
      <c r="R44" s="372">
        <f aca="true" t="shared" si="20" ref="R44:R53">SUM(N44:Q44)</f>
        <v>16753</v>
      </c>
      <c r="S44" s="373">
        <f aca="true" t="shared" si="21" ref="S44:S53">R44/$R$9</f>
        <v>0.002497009714236741</v>
      </c>
      <c r="T44" s="370"/>
      <c r="U44" s="371"/>
      <c r="V44" s="372"/>
      <c r="W44" s="371"/>
      <c r="X44" s="372">
        <f aca="true" t="shared" si="22" ref="X44:X53">SUM(T44:W44)</f>
        <v>0</v>
      </c>
      <c r="Y44" s="375" t="str">
        <f aca="true" t="shared" si="23" ref="Y44:Y53">IF(ISERROR(R44/X44-1),"         /0",IF(R44/X44&gt;5,"  *  ",(R44/X44-1)))</f>
        <v>         /0</v>
      </c>
    </row>
    <row r="45" spans="1:25" ht="19.5" customHeight="1">
      <c r="A45" s="369" t="s">
        <v>189</v>
      </c>
      <c r="B45" s="370">
        <v>6277</v>
      </c>
      <c r="C45" s="371">
        <v>8103</v>
      </c>
      <c r="D45" s="372">
        <v>0</v>
      </c>
      <c r="E45" s="371">
        <v>0</v>
      </c>
      <c r="F45" s="372">
        <f>SUM(B45:E45)</f>
        <v>14380</v>
      </c>
      <c r="G45" s="373">
        <f>F45/$F$9</f>
        <v>0.012944261362460022</v>
      </c>
      <c r="H45" s="370">
        <v>7623</v>
      </c>
      <c r="I45" s="371">
        <v>8943</v>
      </c>
      <c r="J45" s="372"/>
      <c r="K45" s="371"/>
      <c r="L45" s="372">
        <f>SUM(H45:K45)</f>
        <v>16566</v>
      </c>
      <c r="M45" s="374">
        <f>IF(ISERROR(F45/L45-1),"         /0",(F45/L45-1))</f>
        <v>-0.13195702040323554</v>
      </c>
      <c r="N45" s="370">
        <v>42960</v>
      </c>
      <c r="O45" s="371">
        <v>41172</v>
      </c>
      <c r="P45" s="372"/>
      <c r="Q45" s="371"/>
      <c r="R45" s="372">
        <f>SUM(N45:Q45)</f>
        <v>84132</v>
      </c>
      <c r="S45" s="373">
        <f>R45/$R$9</f>
        <v>0.012539749374927805</v>
      </c>
      <c r="T45" s="370">
        <v>51435</v>
      </c>
      <c r="U45" s="371">
        <v>50555</v>
      </c>
      <c r="V45" s="372"/>
      <c r="W45" s="371"/>
      <c r="X45" s="372">
        <f>SUM(T45:W45)</f>
        <v>101990</v>
      </c>
      <c r="Y45" s="375">
        <f>IF(ISERROR(R45/X45-1),"         /0",IF(R45/X45&gt;5,"  *  ",(R45/X45-1)))</f>
        <v>-0.17509559760760862</v>
      </c>
    </row>
    <row r="46" spans="1:25" ht="19.5" customHeight="1">
      <c r="A46" s="369" t="s">
        <v>187</v>
      </c>
      <c r="B46" s="370">
        <v>6571</v>
      </c>
      <c r="C46" s="371">
        <v>7019</v>
      </c>
      <c r="D46" s="372">
        <v>0</v>
      </c>
      <c r="E46" s="371">
        <v>0</v>
      </c>
      <c r="F46" s="372">
        <f>SUM(B46:E46)</f>
        <v>13590</v>
      </c>
      <c r="G46" s="373">
        <f>F46/$F$9</f>
        <v>0.012233137129056446</v>
      </c>
      <c r="H46" s="370">
        <v>7484</v>
      </c>
      <c r="I46" s="371">
        <v>8229</v>
      </c>
      <c r="J46" s="372"/>
      <c r="K46" s="371"/>
      <c r="L46" s="372">
        <f>SUM(H46:K46)</f>
        <v>15713</v>
      </c>
      <c r="M46" s="374">
        <f>IF(ISERROR(F46/L46-1),"         /0",(F46/L46-1))</f>
        <v>-0.13511105454082606</v>
      </c>
      <c r="N46" s="370">
        <v>43028</v>
      </c>
      <c r="O46" s="371">
        <v>39173</v>
      </c>
      <c r="P46" s="372"/>
      <c r="Q46" s="371"/>
      <c r="R46" s="372">
        <f>SUM(N46:Q46)</f>
        <v>82201</v>
      </c>
      <c r="S46" s="373">
        <f>R46/$R$9</f>
        <v>0.01225193669909714</v>
      </c>
      <c r="T46" s="370">
        <v>47634</v>
      </c>
      <c r="U46" s="371">
        <v>44348</v>
      </c>
      <c r="V46" s="372"/>
      <c r="W46" s="371"/>
      <c r="X46" s="372">
        <f>SUM(T46:W46)</f>
        <v>91982</v>
      </c>
      <c r="Y46" s="375">
        <f>IF(ISERROR(R46/X46-1),"         /0",IF(R46/X46&gt;5,"  *  ",(R46/X46-1)))</f>
        <v>-0.10633602226522576</v>
      </c>
    </row>
    <row r="47" spans="1:25" ht="19.5" customHeight="1">
      <c r="A47" s="369" t="s">
        <v>194</v>
      </c>
      <c r="B47" s="370">
        <v>3640</v>
      </c>
      <c r="C47" s="371">
        <v>3854</v>
      </c>
      <c r="D47" s="372">
        <v>0</v>
      </c>
      <c r="E47" s="371">
        <v>0</v>
      </c>
      <c r="F47" s="372">
        <f>SUM(B47:E47)</f>
        <v>7494</v>
      </c>
      <c r="G47" s="373">
        <f>F47/$F$9</f>
        <v>0.006745778487501766</v>
      </c>
      <c r="H47" s="370">
        <v>3213</v>
      </c>
      <c r="I47" s="371">
        <v>4265</v>
      </c>
      <c r="J47" s="372"/>
      <c r="K47" s="371"/>
      <c r="L47" s="372">
        <f>SUM(H47:K47)</f>
        <v>7478</v>
      </c>
      <c r="M47" s="374">
        <f>IF(ISERROR(F47/L47-1),"         /0",(F47/L47-1))</f>
        <v>0.0021396095212624644</v>
      </c>
      <c r="N47" s="370">
        <v>25270</v>
      </c>
      <c r="O47" s="371">
        <v>23726</v>
      </c>
      <c r="P47" s="372"/>
      <c r="Q47" s="371"/>
      <c r="R47" s="372">
        <f>SUM(N47:Q47)</f>
        <v>48996</v>
      </c>
      <c r="S47" s="373">
        <f>R47/$R$9</f>
        <v>0.007302780872604511</v>
      </c>
      <c r="T47" s="370">
        <v>12677</v>
      </c>
      <c r="U47" s="371">
        <v>15779</v>
      </c>
      <c r="V47" s="372"/>
      <c r="W47" s="371"/>
      <c r="X47" s="372">
        <f>SUM(T47:W47)</f>
        <v>28456</v>
      </c>
      <c r="Y47" s="375">
        <f>IF(ISERROR(R47/X47-1),"         /0",IF(R47/X47&gt;5,"  *  ",(R47/X47-1)))</f>
        <v>0.7218161371942649</v>
      </c>
    </row>
    <row r="48" spans="1:25" ht="19.5" customHeight="1">
      <c r="A48" s="369" t="s">
        <v>198</v>
      </c>
      <c r="B48" s="370">
        <v>1412</v>
      </c>
      <c r="C48" s="371">
        <v>2315</v>
      </c>
      <c r="D48" s="372">
        <v>0</v>
      </c>
      <c r="E48" s="371">
        <v>0</v>
      </c>
      <c r="F48" s="372">
        <f>SUM(B48:E48)</f>
        <v>3727</v>
      </c>
      <c r="G48" s="373">
        <f>F48/$F$9</f>
        <v>0.0033548860986014257</v>
      </c>
      <c r="H48" s="370"/>
      <c r="I48" s="371"/>
      <c r="J48" s="372"/>
      <c r="K48" s="371"/>
      <c r="L48" s="372">
        <f>SUM(H48:K48)</f>
        <v>0</v>
      </c>
      <c r="M48" s="374" t="str">
        <f>IF(ISERROR(F48/L48-1),"         /0",(F48/L48-1))</f>
        <v>         /0</v>
      </c>
      <c r="N48" s="370">
        <v>4893</v>
      </c>
      <c r="O48" s="371">
        <v>5794</v>
      </c>
      <c r="P48" s="372"/>
      <c r="Q48" s="371"/>
      <c r="R48" s="372">
        <f>SUM(N48:Q48)</f>
        <v>10687</v>
      </c>
      <c r="S48" s="373">
        <f>R48/$R$9</f>
        <v>0.001592881443087689</v>
      </c>
      <c r="T48" s="370"/>
      <c r="U48" s="371"/>
      <c r="V48" s="372"/>
      <c r="W48" s="371"/>
      <c r="X48" s="372">
        <f>SUM(T48:W48)</f>
        <v>0</v>
      </c>
      <c r="Y48" s="375" t="str">
        <f>IF(ISERROR(R48/X48-1),"         /0",IF(R48/X48&gt;5,"  *  ",(R48/X48-1)))</f>
        <v>         /0</v>
      </c>
    </row>
    <row r="49" spans="1:25" ht="19.5" customHeight="1">
      <c r="A49" s="369" t="s">
        <v>182</v>
      </c>
      <c r="B49" s="370">
        <v>1056</v>
      </c>
      <c r="C49" s="371">
        <v>1945</v>
      </c>
      <c r="D49" s="372">
        <v>0</v>
      </c>
      <c r="E49" s="371">
        <v>0</v>
      </c>
      <c r="F49" s="372">
        <f t="shared" si="16"/>
        <v>3001</v>
      </c>
      <c r="G49" s="373">
        <f t="shared" si="17"/>
        <v>0.0027013719296761145</v>
      </c>
      <c r="H49" s="370">
        <v>410</v>
      </c>
      <c r="I49" s="371">
        <v>1510</v>
      </c>
      <c r="J49" s="372"/>
      <c r="K49" s="371"/>
      <c r="L49" s="372">
        <f t="shared" si="18"/>
        <v>1920</v>
      </c>
      <c r="M49" s="374">
        <f t="shared" si="19"/>
        <v>0.5630208333333333</v>
      </c>
      <c r="N49" s="370">
        <v>5166</v>
      </c>
      <c r="O49" s="371">
        <v>4078</v>
      </c>
      <c r="P49" s="372"/>
      <c r="Q49" s="371"/>
      <c r="R49" s="372">
        <f t="shared" si="20"/>
        <v>9244</v>
      </c>
      <c r="S49" s="373">
        <f t="shared" si="21"/>
        <v>0.001377804440900402</v>
      </c>
      <c r="T49" s="370">
        <v>5205</v>
      </c>
      <c r="U49" s="371">
        <v>1934</v>
      </c>
      <c r="V49" s="372"/>
      <c r="W49" s="371"/>
      <c r="X49" s="372">
        <f t="shared" si="22"/>
        <v>7139</v>
      </c>
      <c r="Y49" s="375">
        <f t="shared" si="23"/>
        <v>0.29485922398094977</v>
      </c>
    </row>
    <row r="50" spans="1:25" ht="19.5" customHeight="1">
      <c r="A50" s="369" t="s">
        <v>175</v>
      </c>
      <c r="B50" s="370">
        <v>1170</v>
      </c>
      <c r="C50" s="371">
        <v>919</v>
      </c>
      <c r="D50" s="372">
        <v>0</v>
      </c>
      <c r="E50" s="371">
        <v>0</v>
      </c>
      <c r="F50" s="372">
        <f>SUM(B50:E50)</f>
        <v>2089</v>
      </c>
      <c r="G50" s="373">
        <f>F50/$F$9</f>
        <v>0.0018804285108608473</v>
      </c>
      <c r="H50" s="370">
        <v>1045</v>
      </c>
      <c r="I50" s="371">
        <v>1064</v>
      </c>
      <c r="J50" s="372"/>
      <c r="K50" s="371"/>
      <c r="L50" s="372">
        <f>SUM(H50:K50)</f>
        <v>2109</v>
      </c>
      <c r="M50" s="374">
        <f>IF(ISERROR(F50/L50-1),"         /0",(F50/L50-1))</f>
        <v>-0.009483167377904222</v>
      </c>
      <c r="N50" s="370">
        <v>6631</v>
      </c>
      <c r="O50" s="371">
        <v>6321</v>
      </c>
      <c r="P50" s="372"/>
      <c r="Q50" s="371"/>
      <c r="R50" s="372">
        <f>SUM(N50:Q50)</f>
        <v>12952</v>
      </c>
      <c r="S50" s="373">
        <f>R50/$R$9</f>
        <v>0.0019304763217808316</v>
      </c>
      <c r="T50" s="370">
        <v>8587</v>
      </c>
      <c r="U50" s="371">
        <v>1701</v>
      </c>
      <c r="V50" s="372"/>
      <c r="W50" s="371"/>
      <c r="X50" s="372">
        <f>SUM(T50:W50)</f>
        <v>10288</v>
      </c>
      <c r="Y50" s="375">
        <f>IF(ISERROR(R50/X50-1),"         /0",IF(R50/X50&gt;5,"  *  ",(R50/X50-1)))</f>
        <v>0.25894245723172626</v>
      </c>
    </row>
    <row r="51" spans="1:25" ht="19.5" customHeight="1">
      <c r="A51" s="369" t="s">
        <v>183</v>
      </c>
      <c r="B51" s="370">
        <v>268</v>
      </c>
      <c r="C51" s="371">
        <v>611</v>
      </c>
      <c r="D51" s="372">
        <v>0</v>
      </c>
      <c r="E51" s="371">
        <v>0</v>
      </c>
      <c r="F51" s="372">
        <f t="shared" si="16"/>
        <v>879</v>
      </c>
      <c r="G51" s="373">
        <f t="shared" si="17"/>
        <v>0.0007912382293186619</v>
      </c>
      <c r="H51" s="370">
        <v>209</v>
      </c>
      <c r="I51" s="371"/>
      <c r="J51" s="372"/>
      <c r="K51" s="371"/>
      <c r="L51" s="372">
        <f t="shared" si="18"/>
        <v>209</v>
      </c>
      <c r="M51" s="374">
        <f t="shared" si="19"/>
        <v>3.205741626794258</v>
      </c>
      <c r="N51" s="370">
        <v>2150</v>
      </c>
      <c r="O51" s="371">
        <v>1168</v>
      </c>
      <c r="P51" s="372"/>
      <c r="Q51" s="371"/>
      <c r="R51" s="372">
        <f t="shared" si="20"/>
        <v>3318</v>
      </c>
      <c r="S51" s="373">
        <f t="shared" si="21"/>
        <v>0.000494542961370352</v>
      </c>
      <c r="T51" s="370">
        <v>2606</v>
      </c>
      <c r="U51" s="371"/>
      <c r="V51" s="372"/>
      <c r="W51" s="371"/>
      <c r="X51" s="372">
        <f t="shared" si="22"/>
        <v>2606</v>
      </c>
      <c r="Y51" s="375">
        <f t="shared" si="23"/>
        <v>0.27321565617805055</v>
      </c>
    </row>
    <row r="52" spans="1:25" ht="19.5" customHeight="1">
      <c r="A52" s="369" t="s">
        <v>180</v>
      </c>
      <c r="B52" s="370">
        <v>332</v>
      </c>
      <c r="C52" s="371">
        <v>302</v>
      </c>
      <c r="D52" s="372">
        <v>0</v>
      </c>
      <c r="E52" s="371">
        <v>0</v>
      </c>
      <c r="F52" s="372">
        <f t="shared" si="16"/>
        <v>634</v>
      </c>
      <c r="G52" s="373">
        <f t="shared" si="17"/>
        <v>0.0005706997012378062</v>
      </c>
      <c r="H52" s="370">
        <v>80</v>
      </c>
      <c r="I52" s="371">
        <v>169</v>
      </c>
      <c r="J52" s="372"/>
      <c r="K52" s="371"/>
      <c r="L52" s="372">
        <f t="shared" si="18"/>
        <v>249</v>
      </c>
      <c r="M52" s="374">
        <f t="shared" si="19"/>
        <v>1.5461847389558234</v>
      </c>
      <c r="N52" s="370">
        <v>1029</v>
      </c>
      <c r="O52" s="371">
        <v>1499</v>
      </c>
      <c r="P52" s="372"/>
      <c r="Q52" s="371"/>
      <c r="R52" s="372">
        <f t="shared" si="20"/>
        <v>2528</v>
      </c>
      <c r="S52" s="373">
        <f t="shared" si="21"/>
        <v>0.0003767946372345539</v>
      </c>
      <c r="T52" s="370">
        <v>80</v>
      </c>
      <c r="U52" s="371">
        <v>169</v>
      </c>
      <c r="V52" s="372"/>
      <c r="W52" s="371"/>
      <c r="X52" s="372">
        <f t="shared" si="22"/>
        <v>249</v>
      </c>
      <c r="Y52" s="375" t="str">
        <f t="shared" si="23"/>
        <v>  *  </v>
      </c>
    </row>
    <row r="53" spans="1:25" ht="19.5" customHeight="1" thickBot="1">
      <c r="A53" s="376" t="s">
        <v>165</v>
      </c>
      <c r="B53" s="377">
        <v>91</v>
      </c>
      <c r="C53" s="378">
        <v>392</v>
      </c>
      <c r="D53" s="379">
        <v>0</v>
      </c>
      <c r="E53" s="378">
        <v>7</v>
      </c>
      <c r="F53" s="379">
        <f t="shared" si="16"/>
        <v>490</v>
      </c>
      <c r="G53" s="380">
        <f t="shared" si="17"/>
        <v>0.00044107705616171146</v>
      </c>
      <c r="H53" s="377">
        <v>1930</v>
      </c>
      <c r="I53" s="378">
        <v>3354</v>
      </c>
      <c r="J53" s="379"/>
      <c r="K53" s="378"/>
      <c r="L53" s="379">
        <f t="shared" si="18"/>
        <v>5284</v>
      </c>
      <c r="M53" s="381">
        <f t="shared" si="19"/>
        <v>-0.9072672218016654</v>
      </c>
      <c r="N53" s="377">
        <v>6262</v>
      </c>
      <c r="O53" s="378">
        <v>3861</v>
      </c>
      <c r="P53" s="379">
        <v>17</v>
      </c>
      <c r="Q53" s="378">
        <v>34</v>
      </c>
      <c r="R53" s="379">
        <f t="shared" si="20"/>
        <v>10174</v>
      </c>
      <c r="S53" s="380">
        <f t="shared" si="21"/>
        <v>0.0015164195566552024</v>
      </c>
      <c r="T53" s="377">
        <v>11340</v>
      </c>
      <c r="U53" s="378">
        <v>10590</v>
      </c>
      <c r="V53" s="379">
        <v>0</v>
      </c>
      <c r="W53" s="378">
        <v>4</v>
      </c>
      <c r="X53" s="379">
        <f t="shared" si="22"/>
        <v>21934</v>
      </c>
      <c r="Y53" s="382">
        <f t="shared" si="23"/>
        <v>-0.5361539162943376</v>
      </c>
    </row>
    <row r="54" spans="1:25" s="174" customFormat="1" ht="19.5" customHeight="1">
      <c r="A54" s="183" t="s">
        <v>53</v>
      </c>
      <c r="B54" s="180">
        <f>SUM(B55:B67)</f>
        <v>153431</v>
      </c>
      <c r="C54" s="179">
        <f>SUM(C55:C67)</f>
        <v>171122</v>
      </c>
      <c r="D54" s="178">
        <f>SUM(D55:D67)</f>
        <v>429</v>
      </c>
      <c r="E54" s="179">
        <f>SUM(E55:E67)</f>
        <v>513</v>
      </c>
      <c r="F54" s="178">
        <f>SUM(B54:E54)</f>
        <v>325495</v>
      </c>
      <c r="G54" s="181">
        <f>F54/$F$9</f>
        <v>0.29299668652113525</v>
      </c>
      <c r="H54" s="180">
        <f>SUM(H55:H67)</f>
        <v>137751</v>
      </c>
      <c r="I54" s="179">
        <f>SUM(I55:I67)</f>
        <v>154071</v>
      </c>
      <c r="J54" s="178">
        <f>SUM(J55:J67)</f>
        <v>2097</v>
      </c>
      <c r="K54" s="179">
        <f>SUM(K55:K67)</f>
        <v>2499</v>
      </c>
      <c r="L54" s="178">
        <f>SUM(H54:K54)</f>
        <v>296418</v>
      </c>
      <c r="M54" s="182">
        <f>IF(ISERROR(F54/L54-1),"         /0",(F54/L54-1))</f>
        <v>0.09809458265017645</v>
      </c>
      <c r="N54" s="180">
        <f>SUM(N55:N67)</f>
        <v>990686</v>
      </c>
      <c r="O54" s="179">
        <f>SUM(O55:O67)</f>
        <v>952869</v>
      </c>
      <c r="P54" s="178">
        <f>SUM(P55:P67)</f>
        <v>5217</v>
      </c>
      <c r="Q54" s="179">
        <f>SUM(Q55:Q67)</f>
        <v>5491</v>
      </c>
      <c r="R54" s="178">
        <f>SUM(N54:Q54)</f>
        <v>1954263</v>
      </c>
      <c r="S54" s="181">
        <f>R54/$R$9</f>
        <v>0.29127999135518634</v>
      </c>
      <c r="T54" s="180">
        <f>SUM(T55:T67)</f>
        <v>886418</v>
      </c>
      <c r="U54" s="179">
        <f>SUM(U55:U67)</f>
        <v>869052</v>
      </c>
      <c r="V54" s="178">
        <f>SUM(V55:V67)</f>
        <v>23786</v>
      </c>
      <c r="W54" s="179">
        <f>SUM(W55:W67)</f>
        <v>24769</v>
      </c>
      <c r="X54" s="178">
        <f>SUM(T54:W54)</f>
        <v>1804025</v>
      </c>
      <c r="Y54" s="175">
        <f>IF(ISERROR(R54/X54-1),"         /0",IF(R54/X54&gt;5,"  *  ",(R54/X54-1)))</f>
        <v>0.08327933371211604</v>
      </c>
    </row>
    <row r="55" spans="1:25" s="137" customFormat="1" ht="19.5" customHeight="1">
      <c r="A55" s="362" t="s">
        <v>160</v>
      </c>
      <c r="B55" s="363">
        <v>72428</v>
      </c>
      <c r="C55" s="364">
        <v>82644</v>
      </c>
      <c r="D55" s="365">
        <v>0</v>
      </c>
      <c r="E55" s="364">
        <v>0</v>
      </c>
      <c r="F55" s="365">
        <f>SUM(B55:E55)</f>
        <v>155072</v>
      </c>
      <c r="G55" s="366">
        <f>F55/$F$9</f>
        <v>0.13958918623083452</v>
      </c>
      <c r="H55" s="363">
        <v>63350</v>
      </c>
      <c r="I55" s="364">
        <v>71760</v>
      </c>
      <c r="J55" s="365"/>
      <c r="K55" s="364"/>
      <c r="L55" s="365">
        <f>SUM(H55:K55)</f>
        <v>135110</v>
      </c>
      <c r="M55" s="367">
        <f>IF(ISERROR(F55/L55-1),"         /0",(F55/L55-1))</f>
        <v>0.14774628080823038</v>
      </c>
      <c r="N55" s="363">
        <v>459341</v>
      </c>
      <c r="O55" s="364">
        <v>433976</v>
      </c>
      <c r="P55" s="365"/>
      <c r="Q55" s="364"/>
      <c r="R55" s="365">
        <f>SUM(N55:Q55)</f>
        <v>893317</v>
      </c>
      <c r="S55" s="366">
        <f>R55/$R$9</f>
        <v>0.13314756920508702</v>
      </c>
      <c r="T55" s="383">
        <v>412178</v>
      </c>
      <c r="U55" s="364">
        <v>390796</v>
      </c>
      <c r="V55" s="365"/>
      <c r="W55" s="364"/>
      <c r="X55" s="365">
        <f>SUM(T55:W55)</f>
        <v>802974</v>
      </c>
      <c r="Y55" s="368">
        <f>IF(ISERROR(R55/X55-1),"         /0",IF(R55/X55&gt;5,"  *  ",(R55/X55-1)))</f>
        <v>0.11251049224507881</v>
      </c>
    </row>
    <row r="56" spans="1:25" s="137" customFormat="1" ht="19.5" customHeight="1">
      <c r="A56" s="369" t="s">
        <v>154</v>
      </c>
      <c r="B56" s="370">
        <v>26807</v>
      </c>
      <c r="C56" s="371">
        <v>29990</v>
      </c>
      <c r="D56" s="372">
        <v>429</v>
      </c>
      <c r="E56" s="371">
        <v>510</v>
      </c>
      <c r="F56" s="372">
        <f aca="true" t="shared" si="24" ref="F56:F67">SUM(B56:E56)</f>
        <v>57736</v>
      </c>
      <c r="G56" s="373">
        <f aca="true" t="shared" si="25" ref="G56:G67">F56/$F$9</f>
        <v>0.05197147941745423</v>
      </c>
      <c r="H56" s="370">
        <v>23240</v>
      </c>
      <c r="I56" s="371">
        <v>24780</v>
      </c>
      <c r="J56" s="372">
        <v>2080</v>
      </c>
      <c r="K56" s="371">
        <v>2484</v>
      </c>
      <c r="L56" s="372">
        <f aca="true" t="shared" si="26" ref="L56:L67">SUM(H56:K56)</f>
        <v>52584</v>
      </c>
      <c r="M56" s="374">
        <f aca="true" t="shared" si="27" ref="M56:M67">IF(ISERROR(F56/L56-1),"         /0",(F56/L56-1))</f>
        <v>0.09797657082002131</v>
      </c>
      <c r="N56" s="370">
        <v>172678</v>
      </c>
      <c r="O56" s="371">
        <v>172390</v>
      </c>
      <c r="P56" s="372">
        <v>4705</v>
      </c>
      <c r="Q56" s="371">
        <v>5123</v>
      </c>
      <c r="R56" s="372">
        <f aca="true" t="shared" si="28" ref="R56:R67">SUM(N56:Q56)</f>
        <v>354896</v>
      </c>
      <c r="S56" s="373">
        <f aca="true" t="shared" si="29" ref="S56:S67">R56/$R$9</f>
        <v>0.05289672056012431</v>
      </c>
      <c r="T56" s="384">
        <v>164228</v>
      </c>
      <c r="U56" s="371">
        <v>165238</v>
      </c>
      <c r="V56" s="372">
        <v>22580</v>
      </c>
      <c r="W56" s="371">
        <v>23562</v>
      </c>
      <c r="X56" s="372">
        <f aca="true" t="shared" si="30" ref="X56:X67">SUM(T56:W56)</f>
        <v>375608</v>
      </c>
      <c r="Y56" s="375">
        <f aca="true" t="shared" si="31" ref="Y56:Y67">IF(ISERROR(R56/X56-1),"         /0",IF(R56/X56&gt;5,"  *  ",(R56/X56-1)))</f>
        <v>-0.055142595471874944</v>
      </c>
    </row>
    <row r="57" spans="1:25" s="137" customFormat="1" ht="19.5" customHeight="1">
      <c r="A57" s="369" t="s">
        <v>174</v>
      </c>
      <c r="B57" s="370">
        <v>9888</v>
      </c>
      <c r="C57" s="371">
        <v>10049</v>
      </c>
      <c r="D57" s="372">
        <v>0</v>
      </c>
      <c r="E57" s="371">
        <v>0</v>
      </c>
      <c r="F57" s="372">
        <f t="shared" si="24"/>
        <v>19937</v>
      </c>
      <c r="G57" s="373">
        <f t="shared" si="25"/>
        <v>0.017946435242236818</v>
      </c>
      <c r="H57" s="370">
        <v>9950</v>
      </c>
      <c r="I57" s="371">
        <v>11379</v>
      </c>
      <c r="J57" s="372"/>
      <c r="K57" s="371"/>
      <c r="L57" s="372">
        <f t="shared" si="26"/>
        <v>21329</v>
      </c>
      <c r="M57" s="374">
        <f t="shared" si="27"/>
        <v>-0.06526325659899668</v>
      </c>
      <c r="N57" s="370">
        <v>53210</v>
      </c>
      <c r="O57" s="371">
        <v>51683</v>
      </c>
      <c r="P57" s="372"/>
      <c r="Q57" s="371"/>
      <c r="R57" s="372">
        <f t="shared" si="28"/>
        <v>104893</v>
      </c>
      <c r="S57" s="373">
        <f t="shared" si="29"/>
        <v>0.015634145523514265</v>
      </c>
      <c r="T57" s="384">
        <v>46566</v>
      </c>
      <c r="U57" s="371">
        <v>45713</v>
      </c>
      <c r="V57" s="372"/>
      <c r="W57" s="371"/>
      <c r="X57" s="372">
        <f t="shared" si="30"/>
        <v>92279</v>
      </c>
      <c r="Y57" s="375">
        <f t="shared" si="31"/>
        <v>0.13669415576675092</v>
      </c>
    </row>
    <row r="58" spans="1:25" s="137" customFormat="1" ht="19.5" customHeight="1">
      <c r="A58" s="369" t="s">
        <v>186</v>
      </c>
      <c r="B58" s="370">
        <v>7471</v>
      </c>
      <c r="C58" s="371">
        <v>8338</v>
      </c>
      <c r="D58" s="372">
        <v>0</v>
      </c>
      <c r="E58" s="371">
        <v>0</v>
      </c>
      <c r="F58" s="372">
        <f aca="true" t="shared" si="32" ref="F58:F63">SUM(B58:E58)</f>
        <v>15809</v>
      </c>
      <c r="G58" s="373">
        <f aca="true" t="shared" si="33" ref="G58:G63">F58/$F$9</f>
        <v>0.014230586083388768</v>
      </c>
      <c r="H58" s="370">
        <v>6026</v>
      </c>
      <c r="I58" s="371">
        <v>7547</v>
      </c>
      <c r="J58" s="372"/>
      <c r="K58" s="371"/>
      <c r="L58" s="372">
        <f aca="true" t="shared" si="34" ref="L58:L63">SUM(H58:K58)</f>
        <v>13573</v>
      </c>
      <c r="M58" s="374">
        <f aca="true" t="shared" si="35" ref="M58:M63">IF(ISERROR(F58/L58-1),"         /0",(F58/L58-1))</f>
        <v>0.16473881971561188</v>
      </c>
      <c r="N58" s="370">
        <v>45991</v>
      </c>
      <c r="O58" s="371">
        <v>46978</v>
      </c>
      <c r="P58" s="372"/>
      <c r="Q58" s="371"/>
      <c r="R58" s="372">
        <f aca="true" t="shared" si="36" ref="R58:R63">SUM(N58:Q58)</f>
        <v>92969</v>
      </c>
      <c r="S58" s="373">
        <f aca="true" t="shared" si="37" ref="S58:S63">R58/$R$9</f>
        <v>0.013856891071621536</v>
      </c>
      <c r="T58" s="384">
        <v>38416</v>
      </c>
      <c r="U58" s="371">
        <v>39780</v>
      </c>
      <c r="V58" s="372"/>
      <c r="W58" s="371"/>
      <c r="X58" s="372">
        <f aca="true" t="shared" si="38" ref="X58:X63">SUM(T58:W58)</f>
        <v>78196</v>
      </c>
      <c r="Y58" s="375">
        <f aca="true" t="shared" si="39" ref="Y58:Y63">IF(ISERROR(R58/X58-1),"         /0",IF(R58/X58&gt;5,"  *  ",(R58/X58-1)))</f>
        <v>0.18892270704383862</v>
      </c>
    </row>
    <row r="59" spans="1:25" s="137" customFormat="1" ht="19.5" customHeight="1">
      <c r="A59" s="369" t="s">
        <v>179</v>
      </c>
      <c r="B59" s="370">
        <v>7017</v>
      </c>
      <c r="C59" s="371">
        <v>8317</v>
      </c>
      <c r="D59" s="372">
        <v>0</v>
      </c>
      <c r="E59" s="371">
        <v>0</v>
      </c>
      <c r="F59" s="372">
        <f t="shared" si="32"/>
        <v>15334</v>
      </c>
      <c r="G59" s="373">
        <f t="shared" si="33"/>
        <v>0.013803011386089149</v>
      </c>
      <c r="H59" s="370">
        <v>6856</v>
      </c>
      <c r="I59" s="371">
        <v>7667</v>
      </c>
      <c r="J59" s="372"/>
      <c r="K59" s="371"/>
      <c r="L59" s="372">
        <f t="shared" si="34"/>
        <v>14523</v>
      </c>
      <c r="M59" s="374">
        <f t="shared" si="35"/>
        <v>0.055842456792673634</v>
      </c>
      <c r="N59" s="370">
        <v>51972</v>
      </c>
      <c r="O59" s="371">
        <v>50487</v>
      </c>
      <c r="P59" s="372"/>
      <c r="Q59" s="371"/>
      <c r="R59" s="372">
        <f t="shared" si="36"/>
        <v>102459</v>
      </c>
      <c r="S59" s="373">
        <f t="shared" si="37"/>
        <v>0.015271361446366757</v>
      </c>
      <c r="T59" s="384">
        <v>42619</v>
      </c>
      <c r="U59" s="371">
        <v>40305</v>
      </c>
      <c r="V59" s="372"/>
      <c r="W59" s="371">
        <v>127</v>
      </c>
      <c r="X59" s="372">
        <f t="shared" si="38"/>
        <v>83051</v>
      </c>
      <c r="Y59" s="375">
        <f t="shared" si="39"/>
        <v>0.23368773404293752</v>
      </c>
    </row>
    <row r="60" spans="1:25" s="137" customFormat="1" ht="19.5" customHeight="1">
      <c r="A60" s="369" t="s">
        <v>184</v>
      </c>
      <c r="B60" s="370">
        <v>6413</v>
      </c>
      <c r="C60" s="371">
        <v>7065</v>
      </c>
      <c r="D60" s="372">
        <v>0</v>
      </c>
      <c r="E60" s="371">
        <v>0</v>
      </c>
      <c r="F60" s="372">
        <f t="shared" si="32"/>
        <v>13478</v>
      </c>
      <c r="G60" s="373">
        <f t="shared" si="33"/>
        <v>0.012132319516219483</v>
      </c>
      <c r="H60" s="370">
        <v>7178</v>
      </c>
      <c r="I60" s="371">
        <v>8261</v>
      </c>
      <c r="J60" s="372"/>
      <c r="K60" s="371"/>
      <c r="L60" s="372">
        <f t="shared" si="34"/>
        <v>15439</v>
      </c>
      <c r="M60" s="374">
        <f t="shared" si="35"/>
        <v>-0.12701599844549516</v>
      </c>
      <c r="N60" s="370">
        <v>44771</v>
      </c>
      <c r="O60" s="371">
        <v>47316</v>
      </c>
      <c r="P60" s="372"/>
      <c r="Q60" s="371"/>
      <c r="R60" s="372">
        <f t="shared" si="36"/>
        <v>92087</v>
      </c>
      <c r="S60" s="373">
        <f t="shared" si="37"/>
        <v>0.013725430284421821</v>
      </c>
      <c r="T60" s="384">
        <v>43533</v>
      </c>
      <c r="U60" s="371">
        <v>49753</v>
      </c>
      <c r="V60" s="372"/>
      <c r="W60" s="371"/>
      <c r="X60" s="372">
        <f t="shared" si="38"/>
        <v>93286</v>
      </c>
      <c r="Y60" s="375">
        <f t="shared" si="39"/>
        <v>-0.012852946851617641</v>
      </c>
    </row>
    <row r="61" spans="1:25" s="137" customFormat="1" ht="19.5" customHeight="1">
      <c r="A61" s="369" t="s">
        <v>190</v>
      </c>
      <c r="B61" s="370">
        <v>6335</v>
      </c>
      <c r="C61" s="371">
        <v>6508</v>
      </c>
      <c r="D61" s="372">
        <v>0</v>
      </c>
      <c r="E61" s="371">
        <v>0</v>
      </c>
      <c r="F61" s="372">
        <f t="shared" si="32"/>
        <v>12843</v>
      </c>
      <c r="G61" s="373">
        <f t="shared" si="33"/>
        <v>0.011560719657724204</v>
      </c>
      <c r="H61" s="370">
        <v>5586</v>
      </c>
      <c r="I61" s="371">
        <v>5720</v>
      </c>
      <c r="J61" s="372"/>
      <c r="K61" s="371"/>
      <c r="L61" s="372">
        <f t="shared" si="34"/>
        <v>11306</v>
      </c>
      <c r="M61" s="374">
        <f t="shared" si="35"/>
        <v>0.13594551565540414</v>
      </c>
      <c r="N61" s="370">
        <v>40920</v>
      </c>
      <c r="O61" s="371">
        <v>39141</v>
      </c>
      <c r="P61" s="372">
        <v>97</v>
      </c>
      <c r="Q61" s="371"/>
      <c r="R61" s="372">
        <f t="shared" si="36"/>
        <v>80158</v>
      </c>
      <c r="S61" s="373">
        <f t="shared" si="37"/>
        <v>0.011947430589971272</v>
      </c>
      <c r="T61" s="384">
        <v>36535</v>
      </c>
      <c r="U61" s="371">
        <v>38099</v>
      </c>
      <c r="V61" s="372">
        <v>461</v>
      </c>
      <c r="W61" s="371">
        <v>337</v>
      </c>
      <c r="X61" s="372">
        <f t="shared" si="38"/>
        <v>75432</v>
      </c>
      <c r="Y61" s="375">
        <f t="shared" si="39"/>
        <v>0.0626524551914307</v>
      </c>
    </row>
    <row r="62" spans="1:25" s="137" customFormat="1" ht="19.5" customHeight="1">
      <c r="A62" s="369" t="s">
        <v>185</v>
      </c>
      <c r="B62" s="370">
        <v>5945</v>
      </c>
      <c r="C62" s="371">
        <v>5489</v>
      </c>
      <c r="D62" s="372">
        <v>0</v>
      </c>
      <c r="E62" s="371">
        <v>0</v>
      </c>
      <c r="F62" s="372">
        <f t="shared" si="32"/>
        <v>11434</v>
      </c>
      <c r="G62" s="373">
        <f t="shared" si="33"/>
        <v>0.010292398081944916</v>
      </c>
      <c r="H62" s="370">
        <v>4068</v>
      </c>
      <c r="I62" s="371">
        <v>3389</v>
      </c>
      <c r="J62" s="372"/>
      <c r="K62" s="371"/>
      <c r="L62" s="372">
        <f t="shared" si="34"/>
        <v>7457</v>
      </c>
      <c r="M62" s="374">
        <f t="shared" si="35"/>
        <v>0.533324393187609</v>
      </c>
      <c r="N62" s="370">
        <v>39198</v>
      </c>
      <c r="O62" s="371">
        <v>28940</v>
      </c>
      <c r="P62" s="372"/>
      <c r="Q62" s="371"/>
      <c r="R62" s="372">
        <f t="shared" si="36"/>
        <v>68138</v>
      </c>
      <c r="S62" s="373">
        <f t="shared" si="37"/>
        <v>0.010155867480968368</v>
      </c>
      <c r="T62" s="384">
        <v>28292</v>
      </c>
      <c r="U62" s="371">
        <v>21964</v>
      </c>
      <c r="V62" s="372"/>
      <c r="W62" s="371"/>
      <c r="X62" s="372">
        <f t="shared" si="38"/>
        <v>50256</v>
      </c>
      <c r="Y62" s="375">
        <f t="shared" si="39"/>
        <v>0.35581821076090425</v>
      </c>
    </row>
    <row r="63" spans="1:25" s="137" customFormat="1" ht="19.5" customHeight="1">
      <c r="A63" s="369" t="s">
        <v>156</v>
      </c>
      <c r="B63" s="370">
        <v>4656</v>
      </c>
      <c r="C63" s="371">
        <v>5810</v>
      </c>
      <c r="D63" s="372">
        <v>0</v>
      </c>
      <c r="E63" s="371">
        <v>0</v>
      </c>
      <c r="F63" s="372">
        <f t="shared" si="32"/>
        <v>10466</v>
      </c>
      <c r="G63" s="373">
        <f t="shared" si="33"/>
        <v>0.009421045856711167</v>
      </c>
      <c r="H63" s="370">
        <v>5485</v>
      </c>
      <c r="I63" s="371">
        <v>6350</v>
      </c>
      <c r="J63" s="372"/>
      <c r="K63" s="371"/>
      <c r="L63" s="372">
        <f t="shared" si="34"/>
        <v>11835</v>
      </c>
      <c r="M63" s="374">
        <f t="shared" si="35"/>
        <v>-0.11567384875369668</v>
      </c>
      <c r="N63" s="370">
        <v>34649</v>
      </c>
      <c r="O63" s="371">
        <v>33723</v>
      </c>
      <c r="P63" s="372"/>
      <c r="Q63" s="371"/>
      <c r="R63" s="372">
        <f t="shared" si="36"/>
        <v>68372</v>
      </c>
      <c r="S63" s="373">
        <f t="shared" si="37"/>
        <v>0.010190744832674415</v>
      </c>
      <c r="T63" s="384">
        <v>39003</v>
      </c>
      <c r="U63" s="371">
        <v>37818</v>
      </c>
      <c r="V63" s="372"/>
      <c r="W63" s="371"/>
      <c r="X63" s="372">
        <f t="shared" si="38"/>
        <v>76821</v>
      </c>
      <c r="Y63" s="375">
        <f t="shared" si="39"/>
        <v>-0.10998294737116154</v>
      </c>
    </row>
    <row r="64" spans="1:25" s="137" customFormat="1" ht="19.5" customHeight="1">
      <c r="A64" s="369" t="s">
        <v>155</v>
      </c>
      <c r="B64" s="370">
        <v>3977</v>
      </c>
      <c r="C64" s="371">
        <v>3356</v>
      </c>
      <c r="D64" s="372">
        <v>0</v>
      </c>
      <c r="E64" s="371">
        <v>0</v>
      </c>
      <c r="F64" s="372">
        <f t="shared" si="24"/>
        <v>7333</v>
      </c>
      <c r="G64" s="373">
        <f t="shared" si="25"/>
        <v>0.006600853169048633</v>
      </c>
      <c r="H64" s="370">
        <v>3968</v>
      </c>
      <c r="I64" s="371">
        <v>4274</v>
      </c>
      <c r="J64" s="372"/>
      <c r="K64" s="371"/>
      <c r="L64" s="372">
        <f t="shared" si="26"/>
        <v>8242</v>
      </c>
      <c r="M64" s="374">
        <f t="shared" si="27"/>
        <v>-0.1102887648628974</v>
      </c>
      <c r="N64" s="370">
        <v>29839</v>
      </c>
      <c r="O64" s="371">
        <v>28364</v>
      </c>
      <c r="P64" s="372">
        <v>246</v>
      </c>
      <c r="Q64" s="371">
        <v>247</v>
      </c>
      <c r="R64" s="372">
        <f t="shared" si="28"/>
        <v>58696</v>
      </c>
      <c r="S64" s="373">
        <f t="shared" si="29"/>
        <v>0.008748551434778234</v>
      </c>
      <c r="T64" s="384">
        <v>23759</v>
      </c>
      <c r="U64" s="371">
        <v>27003</v>
      </c>
      <c r="V64" s="372">
        <v>517</v>
      </c>
      <c r="W64" s="371">
        <v>515</v>
      </c>
      <c r="X64" s="372">
        <f t="shared" si="30"/>
        <v>51794</v>
      </c>
      <c r="Y64" s="375">
        <f t="shared" si="31"/>
        <v>0.13325867861142227</v>
      </c>
    </row>
    <row r="65" spans="1:25" s="137" customFormat="1" ht="19.5" customHeight="1">
      <c r="A65" s="369" t="s">
        <v>197</v>
      </c>
      <c r="B65" s="370">
        <v>1890</v>
      </c>
      <c r="C65" s="371">
        <v>2918</v>
      </c>
      <c r="D65" s="372">
        <v>0</v>
      </c>
      <c r="E65" s="371">
        <v>0</v>
      </c>
      <c r="F65" s="372">
        <f t="shared" si="24"/>
        <v>4808</v>
      </c>
      <c r="G65" s="373">
        <f t="shared" si="25"/>
        <v>0.00432795609392961</v>
      </c>
      <c r="H65" s="370">
        <v>1327</v>
      </c>
      <c r="I65" s="371">
        <v>2233</v>
      </c>
      <c r="J65" s="372"/>
      <c r="K65" s="371"/>
      <c r="L65" s="372">
        <f t="shared" si="26"/>
        <v>3560</v>
      </c>
      <c r="M65" s="374">
        <f t="shared" si="27"/>
        <v>0.35056179775280905</v>
      </c>
      <c r="N65" s="370">
        <v>14166</v>
      </c>
      <c r="O65" s="371">
        <v>15980</v>
      </c>
      <c r="P65" s="372"/>
      <c r="Q65" s="371"/>
      <c r="R65" s="372">
        <f t="shared" si="28"/>
        <v>30146</v>
      </c>
      <c r="S65" s="373">
        <f t="shared" si="29"/>
        <v>0.00449321642961743</v>
      </c>
      <c r="T65" s="384">
        <v>9536</v>
      </c>
      <c r="U65" s="371">
        <v>11537</v>
      </c>
      <c r="V65" s="372"/>
      <c r="W65" s="371"/>
      <c r="X65" s="372">
        <f t="shared" si="30"/>
        <v>21073</v>
      </c>
      <c r="Y65" s="375">
        <f t="shared" si="31"/>
        <v>0.4305509419636502</v>
      </c>
    </row>
    <row r="66" spans="1:25" s="137" customFormat="1" ht="19.5" customHeight="1">
      <c r="A66" s="369" t="s">
        <v>204</v>
      </c>
      <c r="B66" s="370">
        <v>375</v>
      </c>
      <c r="C66" s="371">
        <v>417</v>
      </c>
      <c r="D66" s="372">
        <v>0</v>
      </c>
      <c r="E66" s="371">
        <v>0</v>
      </c>
      <c r="F66" s="372">
        <f t="shared" si="24"/>
        <v>792</v>
      </c>
      <c r="G66" s="373">
        <f t="shared" si="25"/>
        <v>0.0007129245479185214</v>
      </c>
      <c r="H66" s="370">
        <v>457</v>
      </c>
      <c r="I66" s="371">
        <v>367</v>
      </c>
      <c r="J66" s="372"/>
      <c r="K66" s="371"/>
      <c r="L66" s="372">
        <f t="shared" si="26"/>
        <v>824</v>
      </c>
      <c r="M66" s="374">
        <f t="shared" si="27"/>
        <v>-0.03883495145631066</v>
      </c>
      <c r="N66" s="370">
        <v>2257</v>
      </c>
      <c r="O66" s="371">
        <v>2095</v>
      </c>
      <c r="P66" s="372"/>
      <c r="Q66" s="371"/>
      <c r="R66" s="372">
        <f t="shared" si="28"/>
        <v>4352</v>
      </c>
      <c r="S66" s="373">
        <f t="shared" si="29"/>
        <v>0.0006486591223278397</v>
      </c>
      <c r="T66" s="384">
        <v>457</v>
      </c>
      <c r="U66" s="371">
        <v>367</v>
      </c>
      <c r="V66" s="372"/>
      <c r="W66" s="371"/>
      <c r="X66" s="372">
        <f t="shared" si="30"/>
        <v>824</v>
      </c>
      <c r="Y66" s="375" t="str">
        <f t="shared" si="31"/>
        <v>  *  </v>
      </c>
    </row>
    <row r="67" spans="1:25" s="137" customFormat="1" ht="19.5" customHeight="1" thickBot="1">
      <c r="A67" s="376" t="s">
        <v>165</v>
      </c>
      <c r="B67" s="377">
        <v>229</v>
      </c>
      <c r="C67" s="378">
        <v>221</v>
      </c>
      <c r="D67" s="379">
        <v>0</v>
      </c>
      <c r="E67" s="378">
        <v>3</v>
      </c>
      <c r="F67" s="379">
        <f t="shared" si="24"/>
        <v>453</v>
      </c>
      <c r="G67" s="380">
        <f t="shared" si="25"/>
        <v>0.00040777123763521486</v>
      </c>
      <c r="H67" s="377">
        <v>260</v>
      </c>
      <c r="I67" s="378">
        <v>344</v>
      </c>
      <c r="J67" s="379">
        <v>17</v>
      </c>
      <c r="K67" s="378">
        <v>15</v>
      </c>
      <c r="L67" s="379">
        <f t="shared" si="26"/>
        <v>636</v>
      </c>
      <c r="M67" s="381">
        <f t="shared" si="27"/>
        <v>-0.28773584905660377</v>
      </c>
      <c r="N67" s="377">
        <v>1694</v>
      </c>
      <c r="O67" s="378">
        <v>1796</v>
      </c>
      <c r="P67" s="379">
        <v>169</v>
      </c>
      <c r="Q67" s="378">
        <v>121</v>
      </c>
      <c r="R67" s="379">
        <f t="shared" si="28"/>
        <v>3780</v>
      </c>
      <c r="S67" s="380">
        <f t="shared" si="29"/>
        <v>0.0005634033737130593</v>
      </c>
      <c r="T67" s="385">
        <v>1296</v>
      </c>
      <c r="U67" s="378">
        <v>679</v>
      </c>
      <c r="V67" s="379">
        <v>228</v>
      </c>
      <c r="W67" s="378">
        <v>228</v>
      </c>
      <c r="X67" s="379">
        <f t="shared" si="30"/>
        <v>2431</v>
      </c>
      <c r="Y67" s="382">
        <f t="shared" si="31"/>
        <v>0.5549156725627313</v>
      </c>
    </row>
    <row r="68" spans="1:25" s="174" customFormat="1" ht="19.5" customHeight="1">
      <c r="A68" s="183" t="s">
        <v>52</v>
      </c>
      <c r="B68" s="180">
        <f>SUM(B69:B78)</f>
        <v>12792</v>
      </c>
      <c r="C68" s="179">
        <f>SUM(C69:C78)</f>
        <v>15609</v>
      </c>
      <c r="D68" s="178">
        <f>SUM(D69:D78)</f>
        <v>57</v>
      </c>
      <c r="E68" s="179">
        <f>SUM(E69:E78)</f>
        <v>35</v>
      </c>
      <c r="F68" s="178">
        <f aca="true" t="shared" si="40" ref="F68:F79">SUM(B68:E68)</f>
        <v>28493</v>
      </c>
      <c r="G68" s="181">
        <f aca="true" t="shared" si="41" ref="G68:G79">F68/$F$9</f>
        <v>0.025648180737174786</v>
      </c>
      <c r="H68" s="180">
        <f>SUM(H69:H78)</f>
        <v>10974</v>
      </c>
      <c r="I68" s="179">
        <f>SUM(I69:I78)</f>
        <v>13052</v>
      </c>
      <c r="J68" s="178">
        <f>SUM(J69:J78)</f>
        <v>31</v>
      </c>
      <c r="K68" s="179">
        <f>SUM(K69:K78)</f>
        <v>39</v>
      </c>
      <c r="L68" s="178">
        <f aca="true" t="shared" si="42" ref="L68:L79">SUM(H68:K68)</f>
        <v>24096</v>
      </c>
      <c r="M68" s="182">
        <f aca="true" t="shared" si="43" ref="M68:M79">IF(ISERROR(F68/L68-1),"         /0",(F68/L68-1))</f>
        <v>0.18247841965471445</v>
      </c>
      <c r="N68" s="180">
        <f>SUM(N69:N78)</f>
        <v>79413</v>
      </c>
      <c r="O68" s="179">
        <f>SUM(O69:O78)</f>
        <v>81305</v>
      </c>
      <c r="P68" s="178">
        <f>SUM(P69:P78)</f>
        <v>668</v>
      </c>
      <c r="Q68" s="179">
        <f>SUM(Q69:Q78)</f>
        <v>622</v>
      </c>
      <c r="R68" s="178">
        <f aca="true" t="shared" si="44" ref="R68:R79">SUM(N68:Q68)</f>
        <v>162008</v>
      </c>
      <c r="S68" s="181">
        <f aca="true" t="shared" si="45" ref="S68:S79">R68/$R$9</f>
        <v>0.02414705126150934</v>
      </c>
      <c r="T68" s="180">
        <f>SUM(T69:T78)</f>
        <v>73500</v>
      </c>
      <c r="U68" s="179">
        <f>SUM(U69:U78)</f>
        <v>75179</v>
      </c>
      <c r="V68" s="178">
        <f>SUM(V69:V78)</f>
        <v>407</v>
      </c>
      <c r="W68" s="179">
        <f>SUM(W69:W78)</f>
        <v>529</v>
      </c>
      <c r="X68" s="178">
        <f aca="true" t="shared" si="46" ref="X68:X79">SUM(T68:W68)</f>
        <v>149615</v>
      </c>
      <c r="Y68" s="175">
        <f aca="true" t="shared" si="47" ref="Y68:Y79">IF(ISERROR(R68/X68-1),"         /0",IF(R68/X68&gt;5,"  *  ",(R68/X68-1)))</f>
        <v>0.08283260368278578</v>
      </c>
    </row>
    <row r="69" spans="1:25" ht="19.5" customHeight="1">
      <c r="A69" s="362" t="s">
        <v>154</v>
      </c>
      <c r="B69" s="363">
        <v>5565</v>
      </c>
      <c r="C69" s="364">
        <v>5916</v>
      </c>
      <c r="D69" s="365">
        <v>0</v>
      </c>
      <c r="E69" s="364">
        <v>0</v>
      </c>
      <c r="F69" s="365">
        <f t="shared" si="40"/>
        <v>11481</v>
      </c>
      <c r="G69" s="366">
        <f t="shared" si="41"/>
        <v>0.010334705473046142</v>
      </c>
      <c r="H69" s="363">
        <v>4829</v>
      </c>
      <c r="I69" s="364">
        <v>5412</v>
      </c>
      <c r="J69" s="365"/>
      <c r="K69" s="364">
        <v>0</v>
      </c>
      <c r="L69" s="365">
        <f t="shared" si="42"/>
        <v>10241</v>
      </c>
      <c r="M69" s="367">
        <f t="shared" si="43"/>
        <v>0.12108192559320385</v>
      </c>
      <c r="N69" s="363">
        <v>37870</v>
      </c>
      <c r="O69" s="364">
        <v>37314</v>
      </c>
      <c r="P69" s="365">
        <v>9</v>
      </c>
      <c r="Q69" s="364">
        <v>0</v>
      </c>
      <c r="R69" s="365">
        <f t="shared" si="44"/>
        <v>75193</v>
      </c>
      <c r="S69" s="366">
        <f t="shared" si="45"/>
        <v>0.011207404730054514</v>
      </c>
      <c r="T69" s="383">
        <v>32071</v>
      </c>
      <c r="U69" s="364">
        <v>32358</v>
      </c>
      <c r="V69" s="365">
        <v>273</v>
      </c>
      <c r="W69" s="364">
        <v>386</v>
      </c>
      <c r="X69" s="365">
        <f t="shared" si="46"/>
        <v>65088</v>
      </c>
      <c r="Y69" s="368">
        <f t="shared" si="47"/>
        <v>0.1552513520157326</v>
      </c>
    </row>
    <row r="70" spans="1:25" ht="19.5" customHeight="1">
      <c r="A70" s="369" t="s">
        <v>174</v>
      </c>
      <c r="B70" s="370">
        <v>2664</v>
      </c>
      <c r="C70" s="371">
        <v>3108</v>
      </c>
      <c r="D70" s="372">
        <v>0</v>
      </c>
      <c r="E70" s="371">
        <v>0</v>
      </c>
      <c r="F70" s="372">
        <f t="shared" si="40"/>
        <v>5772</v>
      </c>
      <c r="G70" s="373">
        <f t="shared" si="41"/>
        <v>0.005195707690133466</v>
      </c>
      <c r="H70" s="370">
        <v>2617</v>
      </c>
      <c r="I70" s="371">
        <v>3080</v>
      </c>
      <c r="J70" s="372"/>
      <c r="K70" s="371"/>
      <c r="L70" s="372">
        <f t="shared" si="42"/>
        <v>5697</v>
      </c>
      <c r="M70" s="374">
        <f t="shared" si="43"/>
        <v>0.01316482359136395</v>
      </c>
      <c r="N70" s="370">
        <v>15963</v>
      </c>
      <c r="O70" s="371">
        <v>16107</v>
      </c>
      <c r="P70" s="372"/>
      <c r="Q70" s="371"/>
      <c r="R70" s="372">
        <f t="shared" si="44"/>
        <v>32070</v>
      </c>
      <c r="S70" s="373">
        <f t="shared" si="45"/>
        <v>0.004779985765867145</v>
      </c>
      <c r="T70" s="384">
        <v>20251</v>
      </c>
      <c r="U70" s="371">
        <v>20487</v>
      </c>
      <c r="V70" s="372"/>
      <c r="W70" s="371"/>
      <c r="X70" s="372">
        <f t="shared" si="46"/>
        <v>40738</v>
      </c>
      <c r="Y70" s="375">
        <f t="shared" si="47"/>
        <v>-0.2127743139083902</v>
      </c>
    </row>
    <row r="71" spans="1:25" ht="19.5" customHeight="1">
      <c r="A71" s="369" t="s">
        <v>160</v>
      </c>
      <c r="B71" s="370">
        <v>1224</v>
      </c>
      <c r="C71" s="371">
        <v>1887</v>
      </c>
      <c r="D71" s="372">
        <v>0</v>
      </c>
      <c r="E71" s="371">
        <v>0</v>
      </c>
      <c r="F71" s="372">
        <f t="shared" si="40"/>
        <v>3111</v>
      </c>
      <c r="G71" s="373">
        <f t="shared" si="41"/>
        <v>0.002800389227998131</v>
      </c>
      <c r="H71" s="370">
        <v>188</v>
      </c>
      <c r="I71" s="371">
        <v>214</v>
      </c>
      <c r="J71" s="372"/>
      <c r="K71" s="371"/>
      <c r="L71" s="372">
        <f t="shared" si="42"/>
        <v>402</v>
      </c>
      <c r="M71" s="374">
        <f t="shared" si="43"/>
        <v>6.7388059701492535</v>
      </c>
      <c r="N71" s="370">
        <v>4534</v>
      </c>
      <c r="O71" s="371">
        <v>5211</v>
      </c>
      <c r="P71" s="372"/>
      <c r="Q71" s="371"/>
      <c r="R71" s="372">
        <f t="shared" si="44"/>
        <v>9745</v>
      </c>
      <c r="S71" s="373">
        <f t="shared" si="45"/>
        <v>0.0014524777451941171</v>
      </c>
      <c r="T71" s="384">
        <v>3472</v>
      </c>
      <c r="U71" s="371">
        <v>3395</v>
      </c>
      <c r="V71" s="372"/>
      <c r="W71" s="371"/>
      <c r="X71" s="372">
        <f t="shared" si="46"/>
        <v>6867</v>
      </c>
      <c r="Y71" s="375">
        <f t="shared" si="47"/>
        <v>0.41910586864715316</v>
      </c>
    </row>
    <row r="72" spans="1:25" ht="19.5" customHeight="1">
      <c r="A72" s="369" t="s">
        <v>155</v>
      </c>
      <c r="B72" s="370">
        <v>1237</v>
      </c>
      <c r="C72" s="371">
        <v>1440</v>
      </c>
      <c r="D72" s="372">
        <v>0</v>
      </c>
      <c r="E72" s="371">
        <v>0</v>
      </c>
      <c r="F72" s="372">
        <f t="shared" si="40"/>
        <v>2677</v>
      </c>
      <c r="G72" s="373">
        <f t="shared" si="41"/>
        <v>0.0024097209782549013</v>
      </c>
      <c r="H72" s="370">
        <v>1107</v>
      </c>
      <c r="I72" s="371">
        <v>1324</v>
      </c>
      <c r="J72" s="372"/>
      <c r="K72" s="371"/>
      <c r="L72" s="372">
        <f t="shared" si="42"/>
        <v>2431</v>
      </c>
      <c r="M72" s="374">
        <f t="shared" si="43"/>
        <v>0.10119292472233643</v>
      </c>
      <c r="N72" s="370">
        <v>8366</v>
      </c>
      <c r="O72" s="371">
        <v>8200</v>
      </c>
      <c r="P72" s="372">
        <v>398</v>
      </c>
      <c r="Q72" s="371">
        <v>409</v>
      </c>
      <c r="R72" s="372">
        <f t="shared" si="44"/>
        <v>17373</v>
      </c>
      <c r="S72" s="373">
        <f t="shared" si="45"/>
        <v>0.002589419791406608</v>
      </c>
      <c r="T72" s="384">
        <v>6276</v>
      </c>
      <c r="U72" s="371">
        <v>6420</v>
      </c>
      <c r="V72" s="372"/>
      <c r="W72" s="371"/>
      <c r="X72" s="372">
        <f t="shared" si="46"/>
        <v>12696</v>
      </c>
      <c r="Y72" s="375">
        <f t="shared" si="47"/>
        <v>0.36838374291115317</v>
      </c>
    </row>
    <row r="73" spans="1:25" ht="19.5" customHeight="1">
      <c r="A73" s="369" t="s">
        <v>201</v>
      </c>
      <c r="B73" s="370">
        <v>1006</v>
      </c>
      <c r="C73" s="371">
        <v>1547</v>
      </c>
      <c r="D73" s="372">
        <v>0</v>
      </c>
      <c r="E73" s="371">
        <v>0</v>
      </c>
      <c r="F73" s="372">
        <f t="shared" si="40"/>
        <v>2553</v>
      </c>
      <c r="G73" s="373">
        <f t="shared" si="41"/>
        <v>0.002298101478328264</v>
      </c>
      <c r="H73" s="370">
        <v>1159</v>
      </c>
      <c r="I73" s="371">
        <v>1512</v>
      </c>
      <c r="J73" s="372"/>
      <c r="K73" s="371"/>
      <c r="L73" s="372">
        <f t="shared" si="42"/>
        <v>2671</v>
      </c>
      <c r="M73" s="374">
        <f t="shared" si="43"/>
        <v>-0.04417821040808689</v>
      </c>
      <c r="N73" s="370">
        <v>6403</v>
      </c>
      <c r="O73" s="371">
        <v>6941</v>
      </c>
      <c r="P73" s="372"/>
      <c r="Q73" s="371"/>
      <c r="R73" s="372">
        <f t="shared" si="44"/>
        <v>13344</v>
      </c>
      <c r="S73" s="373">
        <f t="shared" si="45"/>
        <v>0.0019889033383140376</v>
      </c>
      <c r="T73" s="384">
        <v>6609</v>
      </c>
      <c r="U73" s="371">
        <v>6989</v>
      </c>
      <c r="V73" s="372"/>
      <c r="W73" s="371"/>
      <c r="X73" s="372">
        <f t="shared" si="46"/>
        <v>13598</v>
      </c>
      <c r="Y73" s="375">
        <f t="shared" si="47"/>
        <v>-0.018679217531989978</v>
      </c>
    </row>
    <row r="74" spans="1:25" ht="19.5" customHeight="1">
      <c r="A74" s="369" t="s">
        <v>202</v>
      </c>
      <c r="B74" s="370">
        <v>314</v>
      </c>
      <c r="C74" s="371">
        <v>664</v>
      </c>
      <c r="D74" s="372">
        <v>0</v>
      </c>
      <c r="E74" s="371">
        <v>0</v>
      </c>
      <c r="F74" s="372">
        <f t="shared" si="40"/>
        <v>978</v>
      </c>
      <c r="G74" s="373">
        <f t="shared" si="41"/>
        <v>0.0008803537978084771</v>
      </c>
      <c r="H74" s="370">
        <v>297</v>
      </c>
      <c r="I74" s="371">
        <v>470</v>
      </c>
      <c r="J74" s="372"/>
      <c r="K74" s="371"/>
      <c r="L74" s="372">
        <f t="shared" si="42"/>
        <v>767</v>
      </c>
      <c r="M74" s="374">
        <f t="shared" si="43"/>
        <v>0.2750977835723598</v>
      </c>
      <c r="N74" s="370">
        <v>1410</v>
      </c>
      <c r="O74" s="371">
        <v>1759</v>
      </c>
      <c r="P74" s="372"/>
      <c r="Q74" s="371"/>
      <c r="R74" s="372">
        <f t="shared" si="44"/>
        <v>3169</v>
      </c>
      <c r="S74" s="373">
        <f t="shared" si="45"/>
        <v>0.0004723347331472711</v>
      </c>
      <c r="T74" s="384">
        <v>297</v>
      </c>
      <c r="U74" s="371">
        <v>470</v>
      </c>
      <c r="V74" s="372"/>
      <c r="W74" s="371"/>
      <c r="X74" s="372">
        <f t="shared" si="46"/>
        <v>767</v>
      </c>
      <c r="Y74" s="375">
        <f t="shared" si="47"/>
        <v>3.1316818774445894</v>
      </c>
    </row>
    <row r="75" spans="1:25" ht="19.5" customHeight="1">
      <c r="A75" s="369" t="s">
        <v>205</v>
      </c>
      <c r="B75" s="370">
        <v>338</v>
      </c>
      <c r="C75" s="371">
        <v>458</v>
      </c>
      <c r="D75" s="372">
        <v>0</v>
      </c>
      <c r="E75" s="371">
        <v>0</v>
      </c>
      <c r="F75" s="372">
        <f t="shared" si="40"/>
        <v>796</v>
      </c>
      <c r="G75" s="373">
        <f t="shared" si="41"/>
        <v>0.0007165251769484129</v>
      </c>
      <c r="H75" s="370">
        <v>232</v>
      </c>
      <c r="I75" s="371">
        <v>315</v>
      </c>
      <c r="J75" s="372"/>
      <c r="K75" s="371"/>
      <c r="L75" s="372">
        <f t="shared" si="42"/>
        <v>547</v>
      </c>
      <c r="M75" s="374">
        <f t="shared" si="43"/>
        <v>0.4552102376599634</v>
      </c>
      <c r="N75" s="370">
        <v>1654</v>
      </c>
      <c r="O75" s="371">
        <v>1871</v>
      </c>
      <c r="P75" s="372">
        <v>0</v>
      </c>
      <c r="Q75" s="371">
        <v>0</v>
      </c>
      <c r="R75" s="372">
        <f t="shared" si="44"/>
        <v>3525</v>
      </c>
      <c r="S75" s="373">
        <f t="shared" si="45"/>
        <v>0.0005253960032641624</v>
      </c>
      <c r="T75" s="384">
        <v>1385</v>
      </c>
      <c r="U75" s="371">
        <v>1592</v>
      </c>
      <c r="V75" s="372"/>
      <c r="W75" s="371"/>
      <c r="X75" s="372">
        <f t="shared" si="46"/>
        <v>2977</v>
      </c>
      <c r="Y75" s="375">
        <f t="shared" si="47"/>
        <v>0.18407793080282153</v>
      </c>
    </row>
    <row r="76" spans="1:25" ht="19.5" customHeight="1">
      <c r="A76" s="369" t="s">
        <v>179</v>
      </c>
      <c r="B76" s="370">
        <v>199</v>
      </c>
      <c r="C76" s="371">
        <v>247</v>
      </c>
      <c r="D76" s="372">
        <v>0</v>
      </c>
      <c r="E76" s="371">
        <v>0</v>
      </c>
      <c r="F76" s="372">
        <f t="shared" si="40"/>
        <v>446</v>
      </c>
      <c r="G76" s="373">
        <f t="shared" si="41"/>
        <v>0.0004014701368329047</v>
      </c>
      <c r="H76" s="370">
        <v>303</v>
      </c>
      <c r="I76" s="371">
        <v>266</v>
      </c>
      <c r="J76" s="372"/>
      <c r="K76" s="371"/>
      <c r="L76" s="372">
        <f t="shared" si="42"/>
        <v>569</v>
      </c>
      <c r="M76" s="374">
        <f t="shared" si="43"/>
        <v>-0.21616871704745166</v>
      </c>
      <c r="N76" s="370">
        <v>1133</v>
      </c>
      <c r="O76" s="371">
        <v>1385</v>
      </c>
      <c r="P76" s="372"/>
      <c r="Q76" s="371"/>
      <c r="R76" s="372">
        <f t="shared" si="44"/>
        <v>2518</v>
      </c>
      <c r="S76" s="373">
        <f t="shared" si="45"/>
        <v>0.0003753041521189109</v>
      </c>
      <c r="T76" s="384">
        <v>1334</v>
      </c>
      <c r="U76" s="371">
        <v>1062</v>
      </c>
      <c r="V76" s="372"/>
      <c r="W76" s="371"/>
      <c r="X76" s="372">
        <f t="shared" si="46"/>
        <v>2396</v>
      </c>
      <c r="Y76" s="375">
        <f t="shared" si="47"/>
        <v>0.05091819699499167</v>
      </c>
    </row>
    <row r="77" spans="1:25" ht="19.5" customHeight="1">
      <c r="A77" s="369" t="s">
        <v>185</v>
      </c>
      <c r="B77" s="370">
        <v>158</v>
      </c>
      <c r="C77" s="371">
        <v>268</v>
      </c>
      <c r="D77" s="372">
        <v>0</v>
      </c>
      <c r="E77" s="371">
        <v>0</v>
      </c>
      <c r="F77" s="372">
        <f t="shared" si="40"/>
        <v>426</v>
      </c>
      <c r="G77" s="373">
        <f t="shared" si="41"/>
        <v>0.0003834669916834471</v>
      </c>
      <c r="H77" s="370">
        <v>186</v>
      </c>
      <c r="I77" s="371">
        <v>382</v>
      </c>
      <c r="J77" s="372"/>
      <c r="K77" s="371"/>
      <c r="L77" s="372">
        <f t="shared" si="42"/>
        <v>568</v>
      </c>
      <c r="M77" s="374">
        <f t="shared" si="43"/>
        <v>-0.25</v>
      </c>
      <c r="N77" s="370">
        <v>1352</v>
      </c>
      <c r="O77" s="371">
        <v>1946</v>
      </c>
      <c r="P77" s="372"/>
      <c r="Q77" s="371"/>
      <c r="R77" s="372">
        <f t="shared" si="44"/>
        <v>3298</v>
      </c>
      <c r="S77" s="373">
        <f t="shared" si="45"/>
        <v>0.000491561991139066</v>
      </c>
      <c r="T77" s="384">
        <v>1561</v>
      </c>
      <c r="U77" s="371">
        <v>2173</v>
      </c>
      <c r="V77" s="372"/>
      <c r="W77" s="371"/>
      <c r="X77" s="372">
        <f t="shared" si="46"/>
        <v>3734</v>
      </c>
      <c r="Y77" s="375">
        <f t="shared" si="47"/>
        <v>-0.1167648634172469</v>
      </c>
    </row>
    <row r="78" spans="1:25" ht="19.5" customHeight="1" thickBot="1">
      <c r="A78" s="369" t="s">
        <v>165</v>
      </c>
      <c r="B78" s="370">
        <v>87</v>
      </c>
      <c r="C78" s="371">
        <v>74</v>
      </c>
      <c r="D78" s="372">
        <v>57</v>
      </c>
      <c r="E78" s="371">
        <v>35</v>
      </c>
      <c r="F78" s="372">
        <f t="shared" si="40"/>
        <v>253</v>
      </c>
      <c r="G78" s="373">
        <f t="shared" si="41"/>
        <v>0.00022773978614063877</v>
      </c>
      <c r="H78" s="370">
        <v>56</v>
      </c>
      <c r="I78" s="371">
        <v>77</v>
      </c>
      <c r="J78" s="372">
        <v>31</v>
      </c>
      <c r="K78" s="371">
        <v>39</v>
      </c>
      <c r="L78" s="372">
        <f t="shared" si="42"/>
        <v>203</v>
      </c>
      <c r="M78" s="374">
        <f t="shared" si="43"/>
        <v>0.24630541871921174</v>
      </c>
      <c r="N78" s="370">
        <v>728</v>
      </c>
      <c r="O78" s="371">
        <v>571</v>
      </c>
      <c r="P78" s="372">
        <v>261</v>
      </c>
      <c r="Q78" s="371">
        <v>213</v>
      </c>
      <c r="R78" s="372">
        <f t="shared" si="44"/>
        <v>1773</v>
      </c>
      <c r="S78" s="373">
        <f t="shared" si="45"/>
        <v>0.00026426301100350636</v>
      </c>
      <c r="T78" s="384">
        <v>244</v>
      </c>
      <c r="U78" s="371">
        <v>233</v>
      </c>
      <c r="V78" s="372">
        <v>134</v>
      </c>
      <c r="W78" s="371">
        <v>143</v>
      </c>
      <c r="X78" s="372">
        <f t="shared" si="46"/>
        <v>754</v>
      </c>
      <c r="Y78" s="375">
        <f t="shared" si="47"/>
        <v>1.3514588859416445</v>
      </c>
    </row>
    <row r="79" spans="1:25" s="137" customFormat="1" ht="19.5" customHeight="1" thickBot="1">
      <c r="A79" s="173" t="s">
        <v>51</v>
      </c>
      <c r="B79" s="170">
        <v>3410</v>
      </c>
      <c r="C79" s="169">
        <v>2727</v>
      </c>
      <c r="D79" s="168">
        <v>0</v>
      </c>
      <c r="E79" s="169">
        <v>0</v>
      </c>
      <c r="F79" s="168">
        <f t="shared" si="40"/>
        <v>6137</v>
      </c>
      <c r="G79" s="171">
        <f t="shared" si="41"/>
        <v>0.005524265089111068</v>
      </c>
      <c r="H79" s="170">
        <v>3232</v>
      </c>
      <c r="I79" s="169">
        <v>3281</v>
      </c>
      <c r="J79" s="168">
        <v>0</v>
      </c>
      <c r="K79" s="169">
        <v>0</v>
      </c>
      <c r="L79" s="168">
        <f t="shared" si="42"/>
        <v>6513</v>
      </c>
      <c r="M79" s="172">
        <f t="shared" si="43"/>
        <v>-0.057730692461231414</v>
      </c>
      <c r="N79" s="170">
        <v>23528</v>
      </c>
      <c r="O79" s="169">
        <v>19146</v>
      </c>
      <c r="P79" s="168">
        <v>4377</v>
      </c>
      <c r="Q79" s="169">
        <v>2</v>
      </c>
      <c r="R79" s="168">
        <f t="shared" si="44"/>
        <v>47053</v>
      </c>
      <c r="S79" s="171">
        <f t="shared" si="45"/>
        <v>0.007013179614635073</v>
      </c>
      <c r="T79" s="170">
        <v>13003</v>
      </c>
      <c r="U79" s="169">
        <v>5667</v>
      </c>
      <c r="V79" s="168">
        <v>0</v>
      </c>
      <c r="W79" s="169">
        <v>0</v>
      </c>
      <c r="X79" s="168">
        <f t="shared" si="46"/>
        <v>18670</v>
      </c>
      <c r="Y79" s="165">
        <f t="shared" si="47"/>
        <v>1.5202463845741834</v>
      </c>
    </row>
    <row r="80" ht="7.5" customHeight="1" thickTop="1">
      <c r="A80" s="105"/>
    </row>
    <row r="81" ht="14.25">
      <c r="A81" s="105" t="s">
        <v>50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80:Y65536 M80:M65536 Y3 M3">
    <cfRule type="cellIs" priority="3" dxfId="95" operator="lessThan" stopIfTrue="1">
      <formula>0</formula>
    </cfRule>
  </conditionalFormatting>
  <conditionalFormatting sqref="Y9:Y79 M9:M79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conditionalFormatting sqref="M5 Y5 Y7:Y8 M7:M8">
    <cfRule type="cellIs" priority="2" dxfId="95" operator="lessThan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59"/>
  <sheetViews>
    <sheetView showGridLines="0" zoomScale="85" zoomScaleNormal="85" zoomScalePageLayoutView="0" workbookViewId="0" topLeftCell="A43">
      <selection activeCell="A58" sqref="A58"/>
    </sheetView>
  </sheetViews>
  <sheetFormatPr defaultColWidth="8.00390625" defaultRowHeight="15"/>
  <cols>
    <col min="1" max="1" width="18.140625" style="112" customWidth="1"/>
    <col min="2" max="2" width="8.28125" style="112" customWidth="1"/>
    <col min="3" max="3" width="9.7109375" style="112" bestFit="1" customWidth="1"/>
    <col min="4" max="4" width="8.00390625" style="112" bestFit="1" customWidth="1"/>
    <col min="5" max="5" width="9.140625" style="112" customWidth="1"/>
    <col min="6" max="6" width="8.57421875" style="112" bestFit="1" customWidth="1"/>
    <col min="7" max="7" width="9.00390625" style="112" bestFit="1" customWidth="1"/>
    <col min="8" max="8" width="8.28125" style="112" customWidth="1"/>
    <col min="9" max="9" width="9.7109375" style="112" bestFit="1" customWidth="1"/>
    <col min="10" max="10" width="7.8515625" style="112" customWidth="1"/>
    <col min="11" max="11" width="9.00390625" style="112" customWidth="1"/>
    <col min="12" max="12" width="8.421875" style="112" customWidth="1"/>
    <col min="13" max="13" width="8.8515625" style="112" bestFit="1" customWidth="1"/>
    <col min="14" max="14" width="9.28125" style="112" bestFit="1" customWidth="1"/>
    <col min="15" max="15" width="9.421875" style="112" customWidth="1"/>
    <col min="16" max="16" width="8.00390625" style="112" customWidth="1"/>
    <col min="17" max="17" width="9.28125" style="112" customWidth="1"/>
    <col min="18" max="18" width="9.8515625" style="112" bestFit="1" customWidth="1"/>
    <col min="19" max="19" width="9.57421875" style="112" customWidth="1"/>
    <col min="20" max="20" width="10.140625" style="112" customWidth="1"/>
    <col min="21" max="21" width="9.421875" style="112" customWidth="1"/>
    <col min="22" max="22" width="8.57421875" style="112" bestFit="1" customWidth="1"/>
    <col min="23" max="23" width="9.00390625" style="112" customWidth="1"/>
    <col min="24" max="24" width="9.8515625" style="112" bestFit="1" customWidth="1"/>
    <col min="25" max="25" width="8.57421875" style="112" customWidth="1"/>
    <col min="26" max="16384" width="8.00390625" style="112" customWidth="1"/>
  </cols>
  <sheetData>
    <row r="1" spans="24:25" ht="18.75" thickBot="1">
      <c r="X1" s="620" t="s">
        <v>26</v>
      </c>
      <c r="Y1" s="621"/>
    </row>
    <row r="2" ht="5.25" customHeight="1" thickBot="1"/>
    <row r="3" spans="1:25" ht="24.75" customHeight="1" thickTop="1">
      <c r="A3" s="678" t="s">
        <v>64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  <c r="X3" s="679"/>
      <c r="Y3" s="680"/>
    </row>
    <row r="4" spans="1:25" ht="21" customHeight="1" thickBot="1">
      <c r="A4" s="689" t="s">
        <v>42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1"/>
    </row>
    <row r="5" spans="1:25" s="164" customFormat="1" ht="15.75" customHeight="1" thickBot="1" thickTop="1">
      <c r="A5" s="712" t="s">
        <v>57</v>
      </c>
      <c r="B5" s="702" t="s">
        <v>34</v>
      </c>
      <c r="C5" s="703"/>
      <c r="D5" s="703"/>
      <c r="E5" s="703"/>
      <c r="F5" s="703"/>
      <c r="G5" s="703"/>
      <c r="H5" s="703"/>
      <c r="I5" s="703"/>
      <c r="J5" s="705"/>
      <c r="K5" s="705"/>
      <c r="L5" s="705"/>
      <c r="M5" s="706"/>
      <c r="N5" s="702" t="s">
        <v>33</v>
      </c>
      <c r="O5" s="703"/>
      <c r="P5" s="703"/>
      <c r="Q5" s="703"/>
      <c r="R5" s="703"/>
      <c r="S5" s="703"/>
      <c r="T5" s="703"/>
      <c r="U5" s="703"/>
      <c r="V5" s="703"/>
      <c r="W5" s="703"/>
      <c r="X5" s="703"/>
      <c r="Y5" s="704"/>
    </row>
    <row r="6" spans="1:25" s="125" customFormat="1" ht="26.25" customHeight="1" thickBot="1">
      <c r="A6" s="713"/>
      <c r="B6" s="684" t="s">
        <v>149</v>
      </c>
      <c r="C6" s="685"/>
      <c r="D6" s="685"/>
      <c r="E6" s="685"/>
      <c r="F6" s="685"/>
      <c r="G6" s="681" t="s">
        <v>32</v>
      </c>
      <c r="H6" s="684" t="s">
        <v>150</v>
      </c>
      <c r="I6" s="685"/>
      <c r="J6" s="685"/>
      <c r="K6" s="685"/>
      <c r="L6" s="685"/>
      <c r="M6" s="692" t="s">
        <v>31</v>
      </c>
      <c r="N6" s="684" t="s">
        <v>151</v>
      </c>
      <c r="O6" s="685"/>
      <c r="P6" s="685"/>
      <c r="Q6" s="685"/>
      <c r="R6" s="685"/>
      <c r="S6" s="681" t="s">
        <v>32</v>
      </c>
      <c r="T6" s="684" t="s">
        <v>152</v>
      </c>
      <c r="U6" s="685"/>
      <c r="V6" s="685"/>
      <c r="W6" s="685"/>
      <c r="X6" s="685"/>
      <c r="Y6" s="686" t="s">
        <v>31</v>
      </c>
    </row>
    <row r="7" spans="1:25" s="125" customFormat="1" ht="26.25" customHeight="1">
      <c r="A7" s="714"/>
      <c r="B7" s="619" t="s">
        <v>20</v>
      </c>
      <c r="C7" s="615"/>
      <c r="D7" s="614" t="s">
        <v>19</v>
      </c>
      <c r="E7" s="615"/>
      <c r="F7" s="711" t="s">
        <v>15</v>
      </c>
      <c r="G7" s="682"/>
      <c r="H7" s="619" t="s">
        <v>20</v>
      </c>
      <c r="I7" s="615"/>
      <c r="J7" s="614" t="s">
        <v>19</v>
      </c>
      <c r="K7" s="615"/>
      <c r="L7" s="711" t="s">
        <v>15</v>
      </c>
      <c r="M7" s="693"/>
      <c r="N7" s="619" t="s">
        <v>20</v>
      </c>
      <c r="O7" s="615"/>
      <c r="P7" s="614" t="s">
        <v>19</v>
      </c>
      <c r="Q7" s="615"/>
      <c r="R7" s="711" t="s">
        <v>15</v>
      </c>
      <c r="S7" s="682"/>
      <c r="T7" s="619" t="s">
        <v>20</v>
      </c>
      <c r="U7" s="615"/>
      <c r="V7" s="614" t="s">
        <v>19</v>
      </c>
      <c r="W7" s="615"/>
      <c r="X7" s="711" t="s">
        <v>15</v>
      </c>
      <c r="Y7" s="687"/>
    </row>
    <row r="8" spans="1:25" s="160" customFormat="1" ht="27" thickBot="1">
      <c r="A8" s="715"/>
      <c r="B8" s="163" t="s">
        <v>29</v>
      </c>
      <c r="C8" s="161" t="s">
        <v>28</v>
      </c>
      <c r="D8" s="162" t="s">
        <v>29</v>
      </c>
      <c r="E8" s="161" t="s">
        <v>28</v>
      </c>
      <c r="F8" s="677"/>
      <c r="G8" s="683"/>
      <c r="H8" s="163" t="s">
        <v>29</v>
      </c>
      <c r="I8" s="161" t="s">
        <v>28</v>
      </c>
      <c r="J8" s="162" t="s">
        <v>29</v>
      </c>
      <c r="K8" s="161" t="s">
        <v>28</v>
      </c>
      <c r="L8" s="677"/>
      <c r="M8" s="694"/>
      <c r="N8" s="163" t="s">
        <v>29</v>
      </c>
      <c r="O8" s="161" t="s">
        <v>28</v>
      </c>
      <c r="P8" s="162" t="s">
        <v>29</v>
      </c>
      <c r="Q8" s="161" t="s">
        <v>28</v>
      </c>
      <c r="R8" s="677"/>
      <c r="S8" s="683"/>
      <c r="T8" s="163" t="s">
        <v>29</v>
      </c>
      <c r="U8" s="161" t="s">
        <v>28</v>
      </c>
      <c r="V8" s="162" t="s">
        <v>29</v>
      </c>
      <c r="W8" s="161" t="s">
        <v>28</v>
      </c>
      <c r="X8" s="677"/>
      <c r="Y8" s="688"/>
    </row>
    <row r="9" spans="1:25" s="153" customFormat="1" ht="18" customHeight="1" thickBot="1" thickTop="1">
      <c r="A9" s="207" t="s">
        <v>22</v>
      </c>
      <c r="B9" s="205">
        <f>B10+B20+B33+B43+B53+B56</f>
        <v>25070.021999999994</v>
      </c>
      <c r="C9" s="204">
        <f>C10+C20+C33+C43+C53+C56</f>
        <v>14500.524999999998</v>
      </c>
      <c r="D9" s="203">
        <f>D10+D20+D33+D43+D53+D56</f>
        <v>6296.045</v>
      </c>
      <c r="E9" s="204">
        <f>E10+E20+E33+E43+E53+E56</f>
        <v>3104.829</v>
      </c>
      <c r="F9" s="203">
        <f aca="true" t="shared" si="0" ref="F9:F19">SUM(B9:E9)</f>
        <v>48971.42099999999</v>
      </c>
      <c r="G9" s="206">
        <f aca="true" t="shared" si="1" ref="G9:G19">F9/$F$9</f>
        <v>1</v>
      </c>
      <c r="H9" s="205">
        <f>H10+H20+H33+H43+H53+H56</f>
        <v>26989.008</v>
      </c>
      <c r="I9" s="204">
        <f>I10+I20+I33+I43+I53+I56</f>
        <v>16475.081000000002</v>
      </c>
      <c r="J9" s="203">
        <f>J10+J20+J33+J43+J53+J56</f>
        <v>2718.368</v>
      </c>
      <c r="K9" s="204">
        <f>K10+K20+K33+K43+K53+K56</f>
        <v>1373.1100000000004</v>
      </c>
      <c r="L9" s="203">
        <f aca="true" t="shared" si="2" ref="L9:L19">SUM(H9:K9)</f>
        <v>47555.56700000001</v>
      </c>
      <c r="M9" s="319">
        <f aca="true" t="shared" si="3" ref="M9:M22">IF(ISERROR(F9/L9-1),"         /0",(F9/L9-1))</f>
        <v>0.029772623676213916</v>
      </c>
      <c r="N9" s="205">
        <f>N10+N20+N33+N43+N53+N56</f>
        <v>183272.357</v>
      </c>
      <c r="O9" s="204">
        <f>O10+O20+O33+O43+O53+O56</f>
        <v>95423.61899999999</v>
      </c>
      <c r="P9" s="203">
        <f>P10+P20+P33+P43+P53+P56</f>
        <v>49504.51397</v>
      </c>
      <c r="Q9" s="204">
        <f>Q10+Q20+Q33+Q43+Q53+Q56</f>
        <v>16913.825</v>
      </c>
      <c r="R9" s="203">
        <f aca="true" t="shared" si="4" ref="R9:R19">SUM(N9:Q9)</f>
        <v>345114.31497</v>
      </c>
      <c r="S9" s="206">
        <f aca="true" t="shared" si="5" ref="S9:S19">R9/$R$9</f>
        <v>1</v>
      </c>
      <c r="T9" s="205">
        <f>T10+T20+T33+T43+T53+T56</f>
        <v>194732.417</v>
      </c>
      <c r="U9" s="204">
        <f>U10+U20+U33+U43+U53+U56</f>
        <v>107672.37800000001</v>
      </c>
      <c r="V9" s="203">
        <f>V10+V20+V33+V43+V53+V56</f>
        <v>29583.096</v>
      </c>
      <c r="W9" s="204">
        <f>W10+W20+W33+W43+W53+W56</f>
        <v>10790.142999999998</v>
      </c>
      <c r="X9" s="203">
        <f aca="true" t="shared" si="6" ref="X9:X19">SUM(T9:W9)</f>
        <v>342778.034</v>
      </c>
      <c r="Y9" s="202">
        <f>IF(ISERROR(R9/X9-1),"         /0",(R9/X9-1))</f>
        <v>0.006815725449898613</v>
      </c>
    </row>
    <row r="10" spans="1:25" s="145" customFormat="1" ht="19.5" customHeight="1" thickTop="1">
      <c r="A10" s="201" t="s">
        <v>56</v>
      </c>
      <c r="B10" s="198">
        <f>SUM(B11:B19)</f>
        <v>16053.969999999998</v>
      </c>
      <c r="C10" s="197">
        <f>SUM(C11:C19)</f>
        <v>6061.271999999998</v>
      </c>
      <c r="D10" s="196">
        <f>SUM(D11:D19)</f>
        <v>5057.468</v>
      </c>
      <c r="E10" s="197">
        <f>SUM(E11:E19)</f>
        <v>2217.4240000000004</v>
      </c>
      <c r="F10" s="196">
        <f t="shared" si="0"/>
        <v>29390.133999999995</v>
      </c>
      <c r="G10" s="199">
        <f t="shared" si="1"/>
        <v>0.6001486867207714</v>
      </c>
      <c r="H10" s="198">
        <f>SUM(H11:H19)</f>
        <v>18087.208000000002</v>
      </c>
      <c r="I10" s="197">
        <f>SUM(I11:I19)</f>
        <v>7423.359</v>
      </c>
      <c r="J10" s="196">
        <f>SUM(J11:J19)</f>
        <v>2446.544</v>
      </c>
      <c r="K10" s="197">
        <f>SUM(K11:K19)</f>
        <v>653.5590000000001</v>
      </c>
      <c r="L10" s="196">
        <f t="shared" si="2"/>
        <v>28610.670000000006</v>
      </c>
      <c r="M10" s="200">
        <f t="shared" si="3"/>
        <v>0.027243821972711135</v>
      </c>
      <c r="N10" s="198">
        <f>SUM(N11:N19)</f>
        <v>126933.802</v>
      </c>
      <c r="O10" s="197">
        <f>SUM(O11:O19)</f>
        <v>40999.223000000005</v>
      </c>
      <c r="P10" s="196">
        <f>SUM(P11:P19)</f>
        <v>45326.35297</v>
      </c>
      <c r="Q10" s="197">
        <f>SUM(Q11:Q19)</f>
        <v>14301.974</v>
      </c>
      <c r="R10" s="196">
        <f t="shared" si="4"/>
        <v>227561.35197</v>
      </c>
      <c r="S10" s="199">
        <f t="shared" si="5"/>
        <v>0.6593796376999933</v>
      </c>
      <c r="T10" s="198">
        <f>SUM(T11:T19)</f>
        <v>130091.22499999999</v>
      </c>
      <c r="U10" s="197">
        <f>SUM(U11:U19)</f>
        <v>50136.21100000001</v>
      </c>
      <c r="V10" s="196">
        <f>SUM(V11:V19)</f>
        <v>27427.745</v>
      </c>
      <c r="W10" s="197">
        <f>SUM(W11:W19)</f>
        <v>7556.628999999999</v>
      </c>
      <c r="X10" s="196">
        <f t="shared" si="6"/>
        <v>215211.80999999997</v>
      </c>
      <c r="Y10" s="195">
        <f aca="true" t="shared" si="7" ref="Y10:Y19">IF(ISERROR(R10/X10-1),"         /0",IF(R10/X10&gt;5,"  *  ",(R10/X10-1)))</f>
        <v>0.05738319830124583</v>
      </c>
    </row>
    <row r="11" spans="1:25" ht="19.5" customHeight="1">
      <c r="A11" s="362" t="s">
        <v>273</v>
      </c>
      <c r="B11" s="363">
        <v>10363.003999999999</v>
      </c>
      <c r="C11" s="364">
        <v>4213.086</v>
      </c>
      <c r="D11" s="365">
        <v>4197.602</v>
      </c>
      <c r="E11" s="364">
        <v>2093.474</v>
      </c>
      <c r="F11" s="365">
        <f t="shared" si="0"/>
        <v>20867.165999999997</v>
      </c>
      <c r="G11" s="366">
        <f t="shared" si="1"/>
        <v>0.4261090565454493</v>
      </c>
      <c r="H11" s="363">
        <v>12200.039</v>
      </c>
      <c r="I11" s="364">
        <v>5378.445000000001</v>
      </c>
      <c r="J11" s="365">
        <v>2189.593</v>
      </c>
      <c r="K11" s="364">
        <v>653.479</v>
      </c>
      <c r="L11" s="365">
        <f t="shared" si="2"/>
        <v>20421.556</v>
      </c>
      <c r="M11" s="367">
        <f t="shared" si="3"/>
        <v>0.021820570381610338</v>
      </c>
      <c r="N11" s="363">
        <v>81537.624</v>
      </c>
      <c r="O11" s="364">
        <v>28491.550000000007</v>
      </c>
      <c r="P11" s="365">
        <v>35275.78497</v>
      </c>
      <c r="Q11" s="364">
        <v>11184.252999999999</v>
      </c>
      <c r="R11" s="365">
        <f t="shared" si="4"/>
        <v>156489.21197</v>
      </c>
      <c r="S11" s="366">
        <f t="shared" si="5"/>
        <v>0.45344167188081796</v>
      </c>
      <c r="T11" s="363">
        <v>90923.32299999999</v>
      </c>
      <c r="U11" s="364">
        <v>37144.924000000006</v>
      </c>
      <c r="V11" s="365">
        <v>23288.333</v>
      </c>
      <c r="W11" s="364">
        <v>7363.429999999999</v>
      </c>
      <c r="X11" s="365">
        <f t="shared" si="6"/>
        <v>158720.01</v>
      </c>
      <c r="Y11" s="368">
        <f t="shared" si="7"/>
        <v>-0.014054926218817654</v>
      </c>
    </row>
    <row r="12" spans="1:25" ht="19.5" customHeight="1">
      <c r="A12" s="369" t="s">
        <v>274</v>
      </c>
      <c r="B12" s="370">
        <v>4902.3279999999995</v>
      </c>
      <c r="C12" s="371">
        <v>247.18599999999998</v>
      </c>
      <c r="D12" s="372">
        <v>767.633</v>
      </c>
      <c r="E12" s="371">
        <v>65.594</v>
      </c>
      <c r="F12" s="372">
        <f t="shared" si="0"/>
        <v>5982.740999999999</v>
      </c>
      <c r="G12" s="373">
        <f t="shared" si="1"/>
        <v>0.1221680089699664</v>
      </c>
      <c r="H12" s="370">
        <v>5152.921</v>
      </c>
      <c r="I12" s="371">
        <v>514.85</v>
      </c>
      <c r="J12" s="372">
        <v>256.751</v>
      </c>
      <c r="K12" s="371"/>
      <c r="L12" s="372">
        <f t="shared" si="2"/>
        <v>5924.522000000001</v>
      </c>
      <c r="M12" s="374">
        <f t="shared" si="3"/>
        <v>0.009826784338044181</v>
      </c>
      <c r="N12" s="370">
        <v>36041.367</v>
      </c>
      <c r="O12" s="371">
        <v>2667.0809999999997</v>
      </c>
      <c r="P12" s="372">
        <v>6942.2080000000005</v>
      </c>
      <c r="Q12" s="371">
        <v>486.405</v>
      </c>
      <c r="R12" s="372">
        <f t="shared" si="4"/>
        <v>46137.060999999994</v>
      </c>
      <c r="S12" s="373">
        <f t="shared" si="5"/>
        <v>0.13368631493599617</v>
      </c>
      <c r="T12" s="370">
        <v>34318.61800000001</v>
      </c>
      <c r="U12" s="371">
        <v>3076.2980000000002</v>
      </c>
      <c r="V12" s="372">
        <v>4136.491</v>
      </c>
      <c r="W12" s="371">
        <v>184.133</v>
      </c>
      <c r="X12" s="372">
        <f t="shared" si="6"/>
        <v>41715.540000000015</v>
      </c>
      <c r="Y12" s="375">
        <f t="shared" si="7"/>
        <v>0.1059921794132348</v>
      </c>
    </row>
    <row r="13" spans="1:25" ht="19.5" customHeight="1">
      <c r="A13" s="369" t="s">
        <v>277</v>
      </c>
      <c r="B13" s="370">
        <v>333.923</v>
      </c>
      <c r="C13" s="371">
        <v>152.299</v>
      </c>
      <c r="D13" s="372">
        <v>0</v>
      </c>
      <c r="E13" s="371">
        <v>0</v>
      </c>
      <c r="F13" s="372">
        <f t="shared" si="0"/>
        <v>486.222</v>
      </c>
      <c r="G13" s="373">
        <f t="shared" si="1"/>
        <v>0.009928688816279195</v>
      </c>
      <c r="H13" s="370">
        <v>216.16299999999998</v>
      </c>
      <c r="I13" s="371">
        <v>112.756</v>
      </c>
      <c r="J13" s="372"/>
      <c r="K13" s="371">
        <v>0</v>
      </c>
      <c r="L13" s="372">
        <f t="shared" si="2"/>
        <v>328.919</v>
      </c>
      <c r="M13" s="374">
        <f>IF(ISERROR(F13/L13-1),"         /0",(F13/L13-1))</f>
        <v>0.4782423636214388</v>
      </c>
      <c r="N13" s="370">
        <v>1812.1899999999998</v>
      </c>
      <c r="O13" s="371">
        <v>954.329</v>
      </c>
      <c r="P13" s="372">
        <v>0</v>
      </c>
      <c r="Q13" s="371">
        <v>0</v>
      </c>
      <c r="R13" s="372">
        <f t="shared" si="4"/>
        <v>2766.519</v>
      </c>
      <c r="S13" s="373">
        <f t="shared" si="5"/>
        <v>0.00801623948934279</v>
      </c>
      <c r="T13" s="370">
        <v>1350.701</v>
      </c>
      <c r="U13" s="371">
        <v>738.8439999999999</v>
      </c>
      <c r="V13" s="372">
        <v>0</v>
      </c>
      <c r="W13" s="371">
        <v>0</v>
      </c>
      <c r="X13" s="372">
        <f t="shared" si="6"/>
        <v>2089.545</v>
      </c>
      <c r="Y13" s="375">
        <f t="shared" si="7"/>
        <v>0.32398153665032314</v>
      </c>
    </row>
    <row r="14" spans="1:25" ht="19.5" customHeight="1">
      <c r="A14" s="369" t="s">
        <v>276</v>
      </c>
      <c r="B14" s="370">
        <v>15.27</v>
      </c>
      <c r="C14" s="371">
        <v>413.58</v>
      </c>
      <c r="D14" s="372">
        <v>0</v>
      </c>
      <c r="E14" s="371">
        <v>0</v>
      </c>
      <c r="F14" s="372">
        <f>SUM(B14:E14)</f>
        <v>428.84999999999997</v>
      </c>
      <c r="G14" s="373">
        <f>F14/$F$9</f>
        <v>0.008757148378438929</v>
      </c>
      <c r="H14" s="370">
        <v>29.677</v>
      </c>
      <c r="I14" s="371">
        <v>474.909</v>
      </c>
      <c r="J14" s="372"/>
      <c r="K14" s="371"/>
      <c r="L14" s="372">
        <f>SUM(H14:K14)</f>
        <v>504.586</v>
      </c>
      <c r="M14" s="374">
        <f>IF(ISERROR(F14/L14-1),"         /0",(F14/L14-1))</f>
        <v>-0.15009532567292805</v>
      </c>
      <c r="N14" s="370">
        <v>136.428</v>
      </c>
      <c r="O14" s="371">
        <v>2597.2479999999996</v>
      </c>
      <c r="P14" s="372">
        <v>0</v>
      </c>
      <c r="Q14" s="371">
        <v>0</v>
      </c>
      <c r="R14" s="372">
        <f>SUM(N14:Q14)</f>
        <v>2733.6759999999995</v>
      </c>
      <c r="S14" s="373">
        <f>R14/$R$9</f>
        <v>0.007921073920789497</v>
      </c>
      <c r="T14" s="370">
        <v>275.57599999999996</v>
      </c>
      <c r="U14" s="371">
        <v>3811.2709999999997</v>
      </c>
      <c r="V14" s="372">
        <v>0</v>
      </c>
      <c r="W14" s="371">
        <v>0</v>
      </c>
      <c r="X14" s="372">
        <f>SUM(T14:W14)</f>
        <v>4086.8469999999998</v>
      </c>
      <c r="Y14" s="375">
        <f>IF(ISERROR(R14/X14-1),"         /0",IF(R14/X14&gt;5,"  *  ",(R14/X14-1)))</f>
        <v>-0.3311039047950658</v>
      </c>
    </row>
    <row r="15" spans="1:25" ht="19.5" customHeight="1">
      <c r="A15" s="369" t="s">
        <v>280</v>
      </c>
      <c r="B15" s="370">
        <v>38.188</v>
      </c>
      <c r="C15" s="371">
        <v>281.284</v>
      </c>
      <c r="D15" s="372">
        <v>0</v>
      </c>
      <c r="E15" s="371">
        <v>0</v>
      </c>
      <c r="F15" s="372">
        <f>SUM(B15:E15)</f>
        <v>319.472</v>
      </c>
      <c r="G15" s="373">
        <f>F15/$F$9</f>
        <v>0.006523641615382165</v>
      </c>
      <c r="H15" s="370">
        <v>22.924</v>
      </c>
      <c r="I15" s="371">
        <v>346.78000000000003</v>
      </c>
      <c r="J15" s="372"/>
      <c r="K15" s="371"/>
      <c r="L15" s="372">
        <f>SUM(H15:K15)</f>
        <v>369.704</v>
      </c>
      <c r="M15" s="374">
        <f>IF(ISERROR(F15/L15-1),"         /0",(F15/L15-1))</f>
        <v>-0.13587085884924166</v>
      </c>
      <c r="N15" s="370">
        <v>195.31</v>
      </c>
      <c r="O15" s="371">
        <v>1582.8399999999997</v>
      </c>
      <c r="P15" s="372">
        <v>0</v>
      </c>
      <c r="Q15" s="371">
        <v>0</v>
      </c>
      <c r="R15" s="372">
        <f>SUM(N15:Q15)</f>
        <v>1778.1499999999996</v>
      </c>
      <c r="S15" s="373">
        <f>R15/$R$9</f>
        <v>0.00515235075124186</v>
      </c>
      <c r="T15" s="370">
        <v>230.988</v>
      </c>
      <c r="U15" s="371">
        <v>2111.9449999999997</v>
      </c>
      <c r="V15" s="372">
        <v>0</v>
      </c>
      <c r="W15" s="371">
        <v>8.028</v>
      </c>
      <c r="X15" s="372">
        <f>SUM(T15:W15)</f>
        <v>2350.9609999999993</v>
      </c>
      <c r="Y15" s="375">
        <f>IF(ISERROR(R15/X15-1),"         /0",IF(R15/X15&gt;5,"  *  ",(R15/X15-1)))</f>
        <v>-0.24364972451691025</v>
      </c>
    </row>
    <row r="16" spans="1:25" ht="19.5" customHeight="1">
      <c r="A16" s="369" t="s">
        <v>285</v>
      </c>
      <c r="B16" s="370">
        <v>136.81099999999998</v>
      </c>
      <c r="C16" s="371">
        <v>146.587</v>
      </c>
      <c r="D16" s="372">
        <v>0</v>
      </c>
      <c r="E16" s="371">
        <v>0</v>
      </c>
      <c r="F16" s="372">
        <f>SUM(B16:E16)</f>
        <v>283.39799999999997</v>
      </c>
      <c r="G16" s="373">
        <f>F16/$F$9</f>
        <v>0.005787007895890953</v>
      </c>
      <c r="H16" s="370">
        <v>151.13299999999998</v>
      </c>
      <c r="I16" s="371">
        <v>91.465</v>
      </c>
      <c r="J16" s="372"/>
      <c r="K16" s="371"/>
      <c r="L16" s="372">
        <f>SUM(H16:K16)</f>
        <v>242.59799999999998</v>
      </c>
      <c r="M16" s="374">
        <f>IF(ISERROR(F16/L16-1),"         /0",(F16/L16-1))</f>
        <v>0.16817945737392725</v>
      </c>
      <c r="N16" s="370">
        <v>824.5349999999999</v>
      </c>
      <c r="O16" s="371">
        <v>693.9950000000001</v>
      </c>
      <c r="P16" s="372"/>
      <c r="Q16" s="371"/>
      <c r="R16" s="372">
        <f>SUM(N16:Q16)</f>
        <v>1518.53</v>
      </c>
      <c r="S16" s="373">
        <f>R16/$R$9</f>
        <v>0.004400078275895343</v>
      </c>
      <c r="T16" s="370">
        <v>950.7420000000001</v>
      </c>
      <c r="U16" s="371">
        <v>652.334</v>
      </c>
      <c r="V16" s="372"/>
      <c r="W16" s="371"/>
      <c r="X16" s="372">
        <f>SUM(T16:W16)</f>
        <v>1603.076</v>
      </c>
      <c r="Y16" s="375">
        <f>IF(ISERROR(R16/X16-1),"         /0",IF(R16/X16&gt;5,"  *  ",(R16/X16-1)))</f>
        <v>-0.05273985762371847</v>
      </c>
    </row>
    <row r="17" spans="1:25" ht="19.5" customHeight="1">
      <c r="A17" s="369" t="s">
        <v>283</v>
      </c>
      <c r="B17" s="370">
        <v>136.398</v>
      </c>
      <c r="C17" s="371">
        <v>98.601</v>
      </c>
      <c r="D17" s="372">
        <v>0</v>
      </c>
      <c r="E17" s="371">
        <v>0</v>
      </c>
      <c r="F17" s="372">
        <f t="shared" si="0"/>
        <v>234.999</v>
      </c>
      <c r="G17" s="373">
        <f t="shared" si="1"/>
        <v>0.0047986967745943096</v>
      </c>
      <c r="H17" s="370">
        <v>115.425</v>
      </c>
      <c r="I17" s="371">
        <v>87.73</v>
      </c>
      <c r="J17" s="372"/>
      <c r="K17" s="371"/>
      <c r="L17" s="372">
        <f t="shared" si="2"/>
        <v>203.155</v>
      </c>
      <c r="M17" s="374">
        <f t="shared" si="3"/>
        <v>0.15674731116635088</v>
      </c>
      <c r="N17" s="370">
        <v>993.8349999999999</v>
      </c>
      <c r="O17" s="371">
        <v>868.5070000000001</v>
      </c>
      <c r="P17" s="372"/>
      <c r="Q17" s="371">
        <v>0</v>
      </c>
      <c r="R17" s="372">
        <f t="shared" si="4"/>
        <v>1862.342</v>
      </c>
      <c r="S17" s="373">
        <f t="shared" si="5"/>
        <v>0.0053963047002610984</v>
      </c>
      <c r="T17" s="370">
        <v>237.64499999999998</v>
      </c>
      <c r="U17" s="371">
        <v>128.42000000000002</v>
      </c>
      <c r="V17" s="372"/>
      <c r="W17" s="371"/>
      <c r="X17" s="372">
        <f t="shared" si="6"/>
        <v>366.065</v>
      </c>
      <c r="Y17" s="375" t="str">
        <f t="shared" si="7"/>
        <v>  *  </v>
      </c>
    </row>
    <row r="18" spans="1:25" ht="19.5" customHeight="1">
      <c r="A18" s="369" t="s">
        <v>289</v>
      </c>
      <c r="B18" s="370">
        <v>54.534</v>
      </c>
      <c r="C18" s="371">
        <v>5.722</v>
      </c>
      <c r="D18" s="372">
        <v>0</v>
      </c>
      <c r="E18" s="371">
        <v>0</v>
      </c>
      <c r="F18" s="372">
        <f t="shared" si="0"/>
        <v>60.256</v>
      </c>
      <c r="G18" s="373">
        <f t="shared" si="1"/>
        <v>0.0012304319288590792</v>
      </c>
      <c r="H18" s="370">
        <v>43.471</v>
      </c>
      <c r="I18" s="371">
        <v>1.241</v>
      </c>
      <c r="J18" s="372"/>
      <c r="K18" s="371"/>
      <c r="L18" s="372">
        <f t="shared" si="2"/>
        <v>44.711999999999996</v>
      </c>
      <c r="M18" s="374">
        <f t="shared" si="3"/>
        <v>0.3476471640722849</v>
      </c>
      <c r="N18" s="370">
        <v>336.923</v>
      </c>
      <c r="O18" s="371">
        <v>25.116</v>
      </c>
      <c r="P18" s="372"/>
      <c r="Q18" s="371"/>
      <c r="R18" s="372">
        <f t="shared" si="4"/>
        <v>362.039</v>
      </c>
      <c r="S18" s="373">
        <f t="shared" si="5"/>
        <v>0.0010490408084969504</v>
      </c>
      <c r="T18" s="370">
        <v>415.50299999999993</v>
      </c>
      <c r="U18" s="371">
        <v>5.474</v>
      </c>
      <c r="V18" s="372"/>
      <c r="W18" s="371"/>
      <c r="X18" s="372">
        <f t="shared" si="6"/>
        <v>420.9769999999999</v>
      </c>
      <c r="Y18" s="375">
        <f t="shared" si="7"/>
        <v>-0.14000289802055677</v>
      </c>
    </row>
    <row r="19" spans="1:25" ht="19.5" customHeight="1" thickBot="1">
      <c r="A19" s="369" t="s">
        <v>272</v>
      </c>
      <c r="B19" s="370">
        <v>73.51400000000001</v>
      </c>
      <c r="C19" s="371">
        <v>502.927</v>
      </c>
      <c r="D19" s="372">
        <v>92.233</v>
      </c>
      <c r="E19" s="371">
        <v>58.356</v>
      </c>
      <c r="F19" s="372">
        <f t="shared" si="0"/>
        <v>727.03</v>
      </c>
      <c r="G19" s="373">
        <f t="shared" si="1"/>
        <v>0.014846005795911051</v>
      </c>
      <c r="H19" s="370">
        <v>155.45499999999998</v>
      </c>
      <c r="I19" s="371">
        <v>415.183</v>
      </c>
      <c r="J19" s="372">
        <v>0.2</v>
      </c>
      <c r="K19" s="371">
        <v>0.08</v>
      </c>
      <c r="L19" s="372">
        <f t="shared" si="2"/>
        <v>570.918</v>
      </c>
      <c r="M19" s="374">
        <f t="shared" si="3"/>
        <v>0.27344031892495946</v>
      </c>
      <c r="N19" s="370">
        <v>5055.589999999999</v>
      </c>
      <c r="O19" s="371">
        <v>3118.5570000000007</v>
      </c>
      <c r="P19" s="372">
        <v>3108.3600000000006</v>
      </c>
      <c r="Q19" s="371">
        <v>2631.3160000000007</v>
      </c>
      <c r="R19" s="372">
        <f t="shared" si="4"/>
        <v>13913.823000000002</v>
      </c>
      <c r="S19" s="373">
        <f t="shared" si="5"/>
        <v>0.040316562937151704</v>
      </c>
      <c r="T19" s="370">
        <v>1388.1290000000001</v>
      </c>
      <c r="U19" s="371">
        <v>2466.701</v>
      </c>
      <c r="V19" s="372">
        <v>2.9210000000000003</v>
      </c>
      <c r="W19" s="371">
        <v>1.038</v>
      </c>
      <c r="X19" s="372">
        <f t="shared" si="6"/>
        <v>3858.7889999999998</v>
      </c>
      <c r="Y19" s="375">
        <f t="shared" si="7"/>
        <v>2.6057485910735214</v>
      </c>
    </row>
    <row r="20" spans="1:25" s="145" customFormat="1" ht="19.5" customHeight="1">
      <c r="A20" s="152" t="s">
        <v>55</v>
      </c>
      <c r="B20" s="149">
        <f>SUM(B21:B32)</f>
        <v>4604.921999999999</v>
      </c>
      <c r="C20" s="148">
        <f>SUM(C21:C32)</f>
        <v>4365.198</v>
      </c>
      <c r="D20" s="147">
        <f>SUM(D21:D32)</f>
        <v>147.51000000000002</v>
      </c>
      <c r="E20" s="148">
        <f>SUM(E21:E32)</f>
        <v>98.624</v>
      </c>
      <c r="F20" s="147">
        <f aca="true" t="shared" si="8" ref="F20:F56">SUM(B20:E20)</f>
        <v>9216.253999999999</v>
      </c>
      <c r="G20" s="150">
        <f aca="true" t="shared" si="9" ref="G20:G56">F20/$F$9</f>
        <v>0.18819658102222522</v>
      </c>
      <c r="H20" s="149">
        <f>SUM(H21:H32)</f>
        <v>3862.8969999999995</v>
      </c>
      <c r="I20" s="148">
        <f>SUM(I21:I32)</f>
        <v>4920.075999999999</v>
      </c>
      <c r="J20" s="147">
        <f>SUM(J21:J32)</f>
        <v>145.03699999999998</v>
      </c>
      <c r="K20" s="148">
        <f>SUM(K21:K32)</f>
        <v>540.962</v>
      </c>
      <c r="L20" s="147">
        <f aca="true" t="shared" si="10" ref="L20:L56">SUM(H20:K20)</f>
        <v>9468.971999999998</v>
      </c>
      <c r="M20" s="151">
        <f t="shared" si="3"/>
        <v>-0.026689064029337017</v>
      </c>
      <c r="N20" s="149">
        <f>SUM(N21:N32)</f>
        <v>26233.380000000005</v>
      </c>
      <c r="O20" s="148">
        <f>SUM(O21:O32)</f>
        <v>29530.220999999998</v>
      </c>
      <c r="P20" s="147">
        <f>SUM(P21:P32)</f>
        <v>1359.4399999999998</v>
      </c>
      <c r="Q20" s="148">
        <f>SUM(Q21:Q32)</f>
        <v>764.528</v>
      </c>
      <c r="R20" s="147">
        <f aca="true" t="shared" si="11" ref="R20:R56">SUM(N20:Q20)</f>
        <v>57887.569</v>
      </c>
      <c r="S20" s="150">
        <f aca="true" t="shared" si="12" ref="S20:S56">R20/$R$9</f>
        <v>0.16773447663285726</v>
      </c>
      <c r="T20" s="149">
        <f>SUM(T21:T32)</f>
        <v>26729.343999999994</v>
      </c>
      <c r="U20" s="148">
        <f>SUM(U21:U32)</f>
        <v>31240.436000000005</v>
      </c>
      <c r="V20" s="147">
        <f>SUM(V21:V32)</f>
        <v>920.502</v>
      </c>
      <c r="W20" s="148">
        <f>SUM(W21:W32)</f>
        <v>2331.6259999999997</v>
      </c>
      <c r="X20" s="147">
        <f aca="true" t="shared" si="13" ref="X20:X56">SUM(T20:W20)</f>
        <v>61221.907999999996</v>
      </c>
      <c r="Y20" s="146">
        <f aca="true" t="shared" si="14" ref="Y20:Y56">IF(ISERROR(R20/X20-1),"         /0",IF(R20/X20&gt;5,"  *  ",(R20/X20-1)))</f>
        <v>-0.05446316700877718</v>
      </c>
    </row>
    <row r="21" spans="1:25" ht="19.5" customHeight="1">
      <c r="A21" s="362" t="s">
        <v>298</v>
      </c>
      <c r="B21" s="363">
        <v>1048.077</v>
      </c>
      <c r="C21" s="364">
        <v>1030.896</v>
      </c>
      <c r="D21" s="365">
        <v>0</v>
      </c>
      <c r="E21" s="364">
        <v>0</v>
      </c>
      <c r="F21" s="365">
        <f t="shared" si="8"/>
        <v>2078.973</v>
      </c>
      <c r="G21" s="366">
        <f t="shared" si="9"/>
        <v>0.04245278077595503</v>
      </c>
      <c r="H21" s="363">
        <v>656.857</v>
      </c>
      <c r="I21" s="364">
        <v>1087.789</v>
      </c>
      <c r="J21" s="365">
        <v>0</v>
      </c>
      <c r="K21" s="364">
        <v>0</v>
      </c>
      <c r="L21" s="365">
        <f t="shared" si="10"/>
        <v>1744.646</v>
      </c>
      <c r="M21" s="367">
        <f t="shared" si="3"/>
        <v>0.1916302791511859</v>
      </c>
      <c r="N21" s="363">
        <v>3899.633</v>
      </c>
      <c r="O21" s="364">
        <v>6754.361999999999</v>
      </c>
      <c r="P21" s="365">
        <v>107.79599999999999</v>
      </c>
      <c r="Q21" s="364">
        <v>51.963</v>
      </c>
      <c r="R21" s="365">
        <f t="shared" si="11"/>
        <v>10813.753999999999</v>
      </c>
      <c r="S21" s="366">
        <f t="shared" si="12"/>
        <v>0.031333832098329545</v>
      </c>
      <c r="T21" s="383">
        <v>5232.661999999998</v>
      </c>
      <c r="U21" s="364">
        <v>8072.402000000002</v>
      </c>
      <c r="V21" s="365">
        <v>9.273000000000001</v>
      </c>
      <c r="W21" s="364">
        <v>0.25</v>
      </c>
      <c r="X21" s="365">
        <f t="shared" si="13"/>
        <v>13314.587</v>
      </c>
      <c r="Y21" s="368">
        <f t="shared" si="14"/>
        <v>-0.1878265544398786</v>
      </c>
    </row>
    <row r="22" spans="1:25" ht="19.5" customHeight="1">
      <c r="A22" s="369" t="s">
        <v>299</v>
      </c>
      <c r="B22" s="370">
        <v>875.1370000000001</v>
      </c>
      <c r="C22" s="371">
        <v>677.401</v>
      </c>
      <c r="D22" s="372">
        <v>147.11</v>
      </c>
      <c r="E22" s="371">
        <v>1.643</v>
      </c>
      <c r="F22" s="372">
        <f t="shared" si="8"/>
        <v>1701.2910000000002</v>
      </c>
      <c r="G22" s="373">
        <f t="shared" si="9"/>
        <v>0.034740486701417155</v>
      </c>
      <c r="H22" s="370">
        <v>647.1579999999999</v>
      </c>
      <c r="I22" s="371">
        <v>1087.9070000000002</v>
      </c>
      <c r="J22" s="372">
        <v>8.48</v>
      </c>
      <c r="K22" s="371">
        <v>25.678</v>
      </c>
      <c r="L22" s="372">
        <f t="shared" si="10"/>
        <v>1769.2230000000002</v>
      </c>
      <c r="M22" s="374">
        <f t="shared" si="3"/>
        <v>-0.03839651643687658</v>
      </c>
      <c r="N22" s="370">
        <v>5111.739</v>
      </c>
      <c r="O22" s="371">
        <v>6865.122999999999</v>
      </c>
      <c r="P22" s="372">
        <v>930.7040000000001</v>
      </c>
      <c r="Q22" s="371">
        <v>52.791000000000004</v>
      </c>
      <c r="R22" s="372">
        <f t="shared" si="11"/>
        <v>12960.356999999996</v>
      </c>
      <c r="S22" s="373">
        <f t="shared" si="12"/>
        <v>0.03755380880427</v>
      </c>
      <c r="T22" s="384">
        <v>4084.329</v>
      </c>
      <c r="U22" s="371">
        <v>7739.113000000001</v>
      </c>
      <c r="V22" s="372">
        <v>17.002000000000002</v>
      </c>
      <c r="W22" s="371">
        <v>30.002000000000002</v>
      </c>
      <c r="X22" s="372">
        <f t="shared" si="13"/>
        <v>11870.446000000002</v>
      </c>
      <c r="Y22" s="375">
        <f t="shared" si="14"/>
        <v>0.09181719035662139</v>
      </c>
    </row>
    <row r="23" spans="1:25" ht="19.5" customHeight="1">
      <c r="A23" s="369" t="s">
        <v>297</v>
      </c>
      <c r="B23" s="370">
        <v>697.14</v>
      </c>
      <c r="C23" s="371">
        <v>682.351</v>
      </c>
      <c r="D23" s="372">
        <v>0</v>
      </c>
      <c r="E23" s="371">
        <v>0</v>
      </c>
      <c r="F23" s="372">
        <f t="shared" si="8"/>
        <v>1379.491</v>
      </c>
      <c r="G23" s="373">
        <f t="shared" si="9"/>
        <v>0.02816930715569802</v>
      </c>
      <c r="H23" s="370">
        <v>647.11</v>
      </c>
      <c r="I23" s="371">
        <v>740.3140000000001</v>
      </c>
      <c r="J23" s="372">
        <v>70.939</v>
      </c>
      <c r="K23" s="371"/>
      <c r="L23" s="372">
        <f t="shared" si="10"/>
        <v>1458.363</v>
      </c>
      <c r="M23" s="374" t="s">
        <v>45</v>
      </c>
      <c r="N23" s="370">
        <v>4305.004</v>
      </c>
      <c r="O23" s="371">
        <v>3636.7989999999995</v>
      </c>
      <c r="P23" s="372">
        <v>5.878</v>
      </c>
      <c r="Q23" s="371">
        <v>120.168</v>
      </c>
      <c r="R23" s="372">
        <f t="shared" si="11"/>
        <v>8067.848999999999</v>
      </c>
      <c r="S23" s="373">
        <f t="shared" si="12"/>
        <v>0.023377323541914855</v>
      </c>
      <c r="T23" s="384">
        <v>4638.142</v>
      </c>
      <c r="U23" s="371">
        <v>3684.2560000000003</v>
      </c>
      <c r="V23" s="372">
        <v>166.69299999999998</v>
      </c>
      <c r="W23" s="371">
        <v>35.647</v>
      </c>
      <c r="X23" s="372">
        <f t="shared" si="13"/>
        <v>8524.738000000001</v>
      </c>
      <c r="Y23" s="375">
        <f t="shared" si="14"/>
        <v>-0.053595664758260275</v>
      </c>
    </row>
    <row r="24" spans="1:25" ht="19.5" customHeight="1">
      <c r="A24" s="369" t="s">
        <v>301</v>
      </c>
      <c r="B24" s="370">
        <v>445.211</v>
      </c>
      <c r="C24" s="371">
        <v>350.082</v>
      </c>
      <c r="D24" s="372">
        <v>0</v>
      </c>
      <c r="E24" s="371">
        <v>34.602</v>
      </c>
      <c r="F24" s="372">
        <f t="shared" si="8"/>
        <v>829.895</v>
      </c>
      <c r="G24" s="373">
        <f t="shared" si="9"/>
        <v>0.016946516622419434</v>
      </c>
      <c r="H24" s="370">
        <v>439.231</v>
      </c>
      <c r="I24" s="371">
        <v>411.548</v>
      </c>
      <c r="J24" s="372"/>
      <c r="K24" s="371">
        <v>39.941</v>
      </c>
      <c r="L24" s="372">
        <f t="shared" si="10"/>
        <v>890.72</v>
      </c>
      <c r="M24" s="374">
        <f aca="true" t="shared" si="15" ref="M24:M40">IF(ISERROR(F24/L24-1),"         /0",(F24/L24-1))</f>
        <v>-0.068287452847135</v>
      </c>
      <c r="N24" s="370">
        <v>3428.601</v>
      </c>
      <c r="O24" s="371">
        <v>2753.7960000000003</v>
      </c>
      <c r="P24" s="372">
        <v>6.735</v>
      </c>
      <c r="Q24" s="371">
        <v>201.09099999999998</v>
      </c>
      <c r="R24" s="372">
        <f t="shared" si="11"/>
        <v>6390.223000000001</v>
      </c>
      <c r="S24" s="373">
        <f t="shared" si="12"/>
        <v>0.01851625018960888</v>
      </c>
      <c r="T24" s="384">
        <v>2649.7690000000002</v>
      </c>
      <c r="U24" s="371">
        <v>2378.77</v>
      </c>
      <c r="V24" s="372"/>
      <c r="W24" s="371">
        <v>102.273</v>
      </c>
      <c r="X24" s="372">
        <f t="shared" si="13"/>
        <v>5130.812000000001</v>
      </c>
      <c r="Y24" s="375">
        <f t="shared" si="14"/>
        <v>0.2454603676766951</v>
      </c>
    </row>
    <row r="25" spans="1:25" ht="19.5" customHeight="1">
      <c r="A25" s="369" t="s">
        <v>385</v>
      </c>
      <c r="B25" s="370">
        <v>0</v>
      </c>
      <c r="C25" s="371">
        <v>649.66</v>
      </c>
      <c r="D25" s="372">
        <v>0</v>
      </c>
      <c r="E25" s="371">
        <v>0</v>
      </c>
      <c r="F25" s="372">
        <f t="shared" si="8"/>
        <v>649.66</v>
      </c>
      <c r="G25" s="373">
        <f t="shared" si="9"/>
        <v>0.013266104734841166</v>
      </c>
      <c r="H25" s="370">
        <v>182.602</v>
      </c>
      <c r="I25" s="371">
        <v>562.4069999999999</v>
      </c>
      <c r="J25" s="372"/>
      <c r="K25" s="371">
        <v>9.42</v>
      </c>
      <c r="L25" s="372">
        <f t="shared" si="10"/>
        <v>754.4289999999999</v>
      </c>
      <c r="M25" s="374">
        <f t="shared" si="15"/>
        <v>-0.1388719150509855</v>
      </c>
      <c r="N25" s="370">
        <v>42.185</v>
      </c>
      <c r="O25" s="371">
        <v>3403.571</v>
      </c>
      <c r="P25" s="372"/>
      <c r="Q25" s="371">
        <v>44.635000000000005</v>
      </c>
      <c r="R25" s="372">
        <f t="shared" si="11"/>
        <v>3490.391</v>
      </c>
      <c r="S25" s="373">
        <f t="shared" si="12"/>
        <v>0.010113724202670097</v>
      </c>
      <c r="T25" s="384">
        <v>229.67499999999998</v>
      </c>
      <c r="U25" s="371">
        <v>3528.436</v>
      </c>
      <c r="V25" s="372">
        <v>165.87900000000002</v>
      </c>
      <c r="W25" s="371">
        <v>103.192</v>
      </c>
      <c r="X25" s="372">
        <f t="shared" si="13"/>
        <v>4027.1820000000002</v>
      </c>
      <c r="Y25" s="375">
        <f t="shared" si="14"/>
        <v>-0.13329196445554237</v>
      </c>
    </row>
    <row r="26" spans="1:25" ht="19.5" customHeight="1">
      <c r="A26" s="369" t="s">
        <v>300</v>
      </c>
      <c r="B26" s="370">
        <v>318.296</v>
      </c>
      <c r="C26" s="371">
        <v>249.097</v>
      </c>
      <c r="D26" s="372">
        <v>0</v>
      </c>
      <c r="E26" s="371">
        <v>10.196</v>
      </c>
      <c r="F26" s="372">
        <f>SUM(B26:E26)</f>
        <v>577.589</v>
      </c>
      <c r="G26" s="373">
        <f>F26/$F$9</f>
        <v>0.011794409641492743</v>
      </c>
      <c r="H26" s="370">
        <v>119.251</v>
      </c>
      <c r="I26" s="371">
        <v>167.95</v>
      </c>
      <c r="J26" s="372"/>
      <c r="K26" s="371"/>
      <c r="L26" s="372">
        <f>SUM(H26:K26)</f>
        <v>287.201</v>
      </c>
      <c r="M26" s="374">
        <f>IF(ISERROR(F26/L26-1),"         /0",(F26/L26-1))</f>
        <v>1.0110967580196446</v>
      </c>
      <c r="N26" s="370">
        <v>1460.221</v>
      </c>
      <c r="O26" s="371">
        <v>1265.273</v>
      </c>
      <c r="P26" s="372">
        <v>0</v>
      </c>
      <c r="Q26" s="371">
        <v>10.196</v>
      </c>
      <c r="R26" s="372">
        <f>SUM(N26:Q26)</f>
        <v>2735.6899999999996</v>
      </c>
      <c r="S26" s="373">
        <f>R26/$R$9</f>
        <v>0.007926909668287178</v>
      </c>
      <c r="T26" s="384">
        <v>1011.3179999999999</v>
      </c>
      <c r="U26" s="371">
        <v>1355.702</v>
      </c>
      <c r="V26" s="372">
        <v>0</v>
      </c>
      <c r="W26" s="371">
        <v>0</v>
      </c>
      <c r="X26" s="372">
        <f>SUM(T26:W26)</f>
        <v>2367.02</v>
      </c>
      <c r="Y26" s="375">
        <f>IF(ISERROR(R26/X26-1),"         /0",IF(R26/X26&gt;5,"  *  ",(R26/X26-1)))</f>
        <v>0.15575280310263517</v>
      </c>
    </row>
    <row r="27" spans="1:25" ht="19.5" customHeight="1">
      <c r="A27" s="369" t="s">
        <v>302</v>
      </c>
      <c r="B27" s="370">
        <v>288.13599999999997</v>
      </c>
      <c r="C27" s="371">
        <v>145.709</v>
      </c>
      <c r="D27" s="372">
        <v>0</v>
      </c>
      <c r="E27" s="371">
        <v>0</v>
      </c>
      <c r="F27" s="372">
        <f t="shared" si="8"/>
        <v>433.84499999999997</v>
      </c>
      <c r="G27" s="373">
        <f t="shared" si="9"/>
        <v>0.008859146643917072</v>
      </c>
      <c r="H27" s="370">
        <v>331.765</v>
      </c>
      <c r="I27" s="371">
        <v>218.748</v>
      </c>
      <c r="J27" s="372">
        <v>0</v>
      </c>
      <c r="K27" s="371">
        <v>359.08</v>
      </c>
      <c r="L27" s="372">
        <f t="shared" si="10"/>
        <v>909.5929999999998</v>
      </c>
      <c r="M27" s="374">
        <f t="shared" si="15"/>
        <v>-0.523033928361366</v>
      </c>
      <c r="N27" s="370">
        <v>2072.559</v>
      </c>
      <c r="O27" s="371">
        <v>1176.732</v>
      </c>
      <c r="P27" s="372">
        <v>138.643</v>
      </c>
      <c r="Q27" s="371">
        <v>7.29</v>
      </c>
      <c r="R27" s="372">
        <f t="shared" si="11"/>
        <v>3395.224</v>
      </c>
      <c r="S27" s="373">
        <f t="shared" si="12"/>
        <v>0.009837969196656299</v>
      </c>
      <c r="T27" s="384">
        <v>3263.1349999999998</v>
      </c>
      <c r="U27" s="371">
        <v>1308.542</v>
      </c>
      <c r="V27" s="372">
        <v>22.209</v>
      </c>
      <c r="W27" s="371">
        <v>932.5169999999999</v>
      </c>
      <c r="X27" s="372">
        <f t="shared" si="13"/>
        <v>5526.402999999999</v>
      </c>
      <c r="Y27" s="375">
        <f t="shared" si="14"/>
        <v>-0.38563582858506684</v>
      </c>
    </row>
    <row r="28" spans="1:25" ht="19.5" customHeight="1">
      <c r="A28" s="369" t="s">
        <v>305</v>
      </c>
      <c r="B28" s="370">
        <v>233.696</v>
      </c>
      <c r="C28" s="371">
        <v>41.897000000000006</v>
      </c>
      <c r="D28" s="372">
        <v>0</v>
      </c>
      <c r="E28" s="371">
        <v>0</v>
      </c>
      <c r="F28" s="372">
        <f t="shared" si="8"/>
        <v>275.593</v>
      </c>
      <c r="G28" s="373">
        <f t="shared" si="9"/>
        <v>0.005627629224808487</v>
      </c>
      <c r="H28" s="370">
        <v>190.20999999999998</v>
      </c>
      <c r="I28" s="371">
        <v>112.932</v>
      </c>
      <c r="J28" s="372"/>
      <c r="K28" s="371">
        <v>4.346</v>
      </c>
      <c r="L28" s="372">
        <f t="shared" si="10"/>
        <v>307.488</v>
      </c>
      <c r="M28" s="374">
        <f t="shared" si="15"/>
        <v>-0.10372762514309497</v>
      </c>
      <c r="N28" s="370">
        <v>1405.1610000000003</v>
      </c>
      <c r="O28" s="371">
        <v>412.02500000000003</v>
      </c>
      <c r="P28" s="372">
        <v>0</v>
      </c>
      <c r="Q28" s="371">
        <v>8.286</v>
      </c>
      <c r="R28" s="372">
        <f t="shared" si="11"/>
        <v>1825.4720000000004</v>
      </c>
      <c r="S28" s="373">
        <f t="shared" si="12"/>
        <v>0.00528947053430306</v>
      </c>
      <c r="T28" s="384">
        <v>1265.9600000000003</v>
      </c>
      <c r="U28" s="371">
        <v>243.529</v>
      </c>
      <c r="V28" s="372">
        <v>0</v>
      </c>
      <c r="W28" s="371">
        <v>18.769</v>
      </c>
      <c r="X28" s="372">
        <f t="shared" si="13"/>
        <v>1528.2580000000003</v>
      </c>
      <c r="Y28" s="375">
        <f t="shared" si="14"/>
        <v>0.1944789426916136</v>
      </c>
    </row>
    <row r="29" spans="1:25" ht="19.5" customHeight="1">
      <c r="A29" s="369" t="s">
        <v>311</v>
      </c>
      <c r="B29" s="370">
        <v>9.888</v>
      </c>
      <c r="C29" s="371">
        <v>201.733</v>
      </c>
      <c r="D29" s="372">
        <v>0</v>
      </c>
      <c r="E29" s="371">
        <v>0</v>
      </c>
      <c r="F29" s="372">
        <f t="shared" si="8"/>
        <v>211.621</v>
      </c>
      <c r="G29" s="373">
        <f t="shared" si="9"/>
        <v>0.0043213163040541555</v>
      </c>
      <c r="H29" s="370">
        <v>1.084</v>
      </c>
      <c r="I29" s="371">
        <v>91.375</v>
      </c>
      <c r="J29" s="372"/>
      <c r="K29" s="371"/>
      <c r="L29" s="372">
        <f t="shared" si="10"/>
        <v>92.459</v>
      </c>
      <c r="M29" s="374">
        <f t="shared" si="15"/>
        <v>1.2888090937604777</v>
      </c>
      <c r="N29" s="370">
        <v>107.10300000000001</v>
      </c>
      <c r="O29" s="371">
        <v>812.9860000000001</v>
      </c>
      <c r="P29" s="372">
        <v>0</v>
      </c>
      <c r="Q29" s="371">
        <v>0</v>
      </c>
      <c r="R29" s="372">
        <f t="shared" si="11"/>
        <v>920.0890000000002</v>
      </c>
      <c r="S29" s="373">
        <f t="shared" si="12"/>
        <v>0.002666041250940232</v>
      </c>
      <c r="T29" s="384">
        <v>60.547</v>
      </c>
      <c r="U29" s="371">
        <v>313.053</v>
      </c>
      <c r="V29" s="372"/>
      <c r="W29" s="371"/>
      <c r="X29" s="372">
        <f t="shared" si="13"/>
        <v>373.6</v>
      </c>
      <c r="Y29" s="375">
        <f t="shared" si="14"/>
        <v>1.4627649892933623</v>
      </c>
    </row>
    <row r="30" spans="1:25" ht="19.5" customHeight="1">
      <c r="A30" s="369" t="s">
        <v>303</v>
      </c>
      <c r="B30" s="370">
        <v>41.748999999999995</v>
      </c>
      <c r="C30" s="371">
        <v>80.73599999999999</v>
      </c>
      <c r="D30" s="372">
        <v>0</v>
      </c>
      <c r="E30" s="371">
        <v>0</v>
      </c>
      <c r="F30" s="372">
        <f t="shared" si="8"/>
        <v>122.48499999999999</v>
      </c>
      <c r="G30" s="373">
        <f t="shared" si="9"/>
        <v>0.002501152662080196</v>
      </c>
      <c r="H30" s="370">
        <v>37.774</v>
      </c>
      <c r="I30" s="371">
        <v>50.527</v>
      </c>
      <c r="J30" s="372"/>
      <c r="K30" s="371"/>
      <c r="L30" s="372">
        <f t="shared" si="10"/>
        <v>88.301</v>
      </c>
      <c r="M30" s="374" t="s">
        <v>45</v>
      </c>
      <c r="N30" s="370">
        <v>208.11799999999997</v>
      </c>
      <c r="O30" s="371">
        <v>429.84299999999996</v>
      </c>
      <c r="P30" s="372">
        <v>0</v>
      </c>
      <c r="Q30" s="371">
        <v>7.317</v>
      </c>
      <c r="R30" s="372">
        <f t="shared" si="11"/>
        <v>645.2779999999999</v>
      </c>
      <c r="S30" s="373">
        <f t="shared" si="12"/>
        <v>0.0018697514765682567</v>
      </c>
      <c r="T30" s="384">
        <v>285.702</v>
      </c>
      <c r="U30" s="371">
        <v>419.33699999999993</v>
      </c>
      <c r="V30" s="372">
        <v>0</v>
      </c>
      <c r="W30" s="371">
        <v>33.739999999999995</v>
      </c>
      <c r="X30" s="372">
        <f t="shared" si="13"/>
        <v>738.779</v>
      </c>
      <c r="Y30" s="375">
        <f t="shared" si="14"/>
        <v>-0.12656152922592556</v>
      </c>
    </row>
    <row r="31" spans="1:25" ht="19.5" customHeight="1">
      <c r="A31" s="369" t="s">
        <v>386</v>
      </c>
      <c r="B31" s="370">
        <v>71.354</v>
      </c>
      <c r="C31" s="371">
        <v>0</v>
      </c>
      <c r="D31" s="372">
        <v>0</v>
      </c>
      <c r="E31" s="371">
        <v>0</v>
      </c>
      <c r="F31" s="372">
        <f t="shared" si="8"/>
        <v>71.354</v>
      </c>
      <c r="G31" s="373">
        <f t="shared" si="9"/>
        <v>0.001457053900886397</v>
      </c>
      <c r="H31" s="370">
        <v>0</v>
      </c>
      <c r="I31" s="371">
        <v>0</v>
      </c>
      <c r="J31" s="372"/>
      <c r="K31" s="371"/>
      <c r="L31" s="372">
        <f t="shared" si="10"/>
        <v>0</v>
      </c>
      <c r="M31" s="374" t="str">
        <f t="shared" si="15"/>
        <v>         /0</v>
      </c>
      <c r="N31" s="370">
        <v>132.382</v>
      </c>
      <c r="O31" s="371">
        <v>0</v>
      </c>
      <c r="P31" s="372"/>
      <c r="Q31" s="371"/>
      <c r="R31" s="372">
        <f t="shared" si="11"/>
        <v>132.382</v>
      </c>
      <c r="S31" s="373">
        <f t="shared" si="12"/>
        <v>0.0003835888407338527</v>
      </c>
      <c r="T31" s="384">
        <v>21.822</v>
      </c>
      <c r="U31" s="371">
        <v>1.817</v>
      </c>
      <c r="V31" s="372"/>
      <c r="W31" s="371"/>
      <c r="X31" s="372">
        <f t="shared" si="13"/>
        <v>23.639</v>
      </c>
      <c r="Y31" s="375" t="str">
        <f t="shared" si="14"/>
        <v>  *  </v>
      </c>
    </row>
    <row r="32" spans="1:25" ht="19.5" customHeight="1" thickBot="1">
      <c r="A32" s="369" t="s">
        <v>272</v>
      </c>
      <c r="B32" s="370">
        <v>576.2379999999999</v>
      </c>
      <c r="C32" s="371">
        <v>255.636</v>
      </c>
      <c r="D32" s="372">
        <v>0.4</v>
      </c>
      <c r="E32" s="371">
        <v>52.183</v>
      </c>
      <c r="F32" s="372">
        <f t="shared" si="8"/>
        <v>884.4569999999999</v>
      </c>
      <c r="G32" s="373">
        <f t="shared" si="9"/>
        <v>0.018060676654655376</v>
      </c>
      <c r="H32" s="370">
        <v>609.855</v>
      </c>
      <c r="I32" s="371">
        <v>388.57899999999995</v>
      </c>
      <c r="J32" s="372">
        <v>65.618</v>
      </c>
      <c r="K32" s="371">
        <v>102.49700000000001</v>
      </c>
      <c r="L32" s="372">
        <f t="shared" si="10"/>
        <v>1166.549</v>
      </c>
      <c r="M32" s="374">
        <f>IF(ISERROR(F32/L32-1),"         /0",(F32/L32-1))</f>
        <v>-0.24181753188250144</v>
      </c>
      <c r="N32" s="370">
        <v>4060.674000000001</v>
      </c>
      <c r="O32" s="371">
        <v>2019.7110000000002</v>
      </c>
      <c r="P32" s="372">
        <v>169.68400000000003</v>
      </c>
      <c r="Q32" s="371">
        <v>260.791</v>
      </c>
      <c r="R32" s="372">
        <f t="shared" si="11"/>
        <v>6510.8600000000015</v>
      </c>
      <c r="S32" s="373">
        <f t="shared" si="12"/>
        <v>0.01886580682857498</v>
      </c>
      <c r="T32" s="384">
        <v>3986.2830000000004</v>
      </c>
      <c r="U32" s="371">
        <v>2195.4790000000007</v>
      </c>
      <c r="V32" s="372">
        <v>539.4459999999999</v>
      </c>
      <c r="W32" s="371">
        <v>1075.2359999999999</v>
      </c>
      <c r="X32" s="372">
        <f t="shared" si="13"/>
        <v>7796.444</v>
      </c>
      <c r="Y32" s="375">
        <f t="shared" si="14"/>
        <v>-0.16489363612436625</v>
      </c>
    </row>
    <row r="33" spans="1:25" s="145" customFormat="1" ht="19.5" customHeight="1">
      <c r="A33" s="152" t="s">
        <v>54</v>
      </c>
      <c r="B33" s="149">
        <f>SUM(B34:B42)</f>
        <v>1294.448</v>
      </c>
      <c r="C33" s="148">
        <f>SUM(C34:C42)</f>
        <v>2073.794</v>
      </c>
      <c r="D33" s="147">
        <f>SUM(D34:D42)</f>
        <v>712.468</v>
      </c>
      <c r="E33" s="148">
        <f>SUM(E34:E42)</f>
        <v>590.958</v>
      </c>
      <c r="F33" s="147">
        <f t="shared" si="8"/>
        <v>4671.668</v>
      </c>
      <c r="G33" s="150">
        <f t="shared" si="9"/>
        <v>0.09539580238033118</v>
      </c>
      <c r="H33" s="149">
        <f>SUM(H34:H42)</f>
        <v>1859.909</v>
      </c>
      <c r="I33" s="194">
        <f>SUM(I34:I42)</f>
        <v>1991.869</v>
      </c>
      <c r="J33" s="147">
        <f>SUM(J34:J42)</f>
        <v>0</v>
      </c>
      <c r="K33" s="148">
        <f>SUM(K34:K42)</f>
        <v>0</v>
      </c>
      <c r="L33" s="147">
        <f t="shared" si="10"/>
        <v>3851.7780000000002</v>
      </c>
      <c r="M33" s="151">
        <f t="shared" si="15"/>
        <v>0.21286013887612398</v>
      </c>
      <c r="N33" s="149">
        <f>SUM(N34:N42)</f>
        <v>9297.300000000001</v>
      </c>
      <c r="O33" s="148">
        <f>SUM(O34:O42)</f>
        <v>12500.507000000001</v>
      </c>
      <c r="P33" s="147">
        <f>SUM(P34:P42)</f>
        <v>809.9359999999999</v>
      </c>
      <c r="Q33" s="148">
        <f>SUM(Q34:Q42)</f>
        <v>603.067</v>
      </c>
      <c r="R33" s="147">
        <f t="shared" si="11"/>
        <v>23210.81</v>
      </c>
      <c r="S33" s="150">
        <f t="shared" si="12"/>
        <v>0.06725542521183935</v>
      </c>
      <c r="T33" s="149">
        <f>SUM(T34:T42)</f>
        <v>16762.659</v>
      </c>
      <c r="U33" s="148">
        <f>SUM(U34:U42)</f>
        <v>11880.708</v>
      </c>
      <c r="V33" s="147">
        <f>SUM(V34:V42)</f>
        <v>610.775</v>
      </c>
      <c r="W33" s="148">
        <f>SUM(W34:W42)</f>
        <v>6.178999999999999</v>
      </c>
      <c r="X33" s="147">
        <f t="shared" si="13"/>
        <v>29260.321</v>
      </c>
      <c r="Y33" s="146">
        <f t="shared" si="14"/>
        <v>-0.20674793690745907</v>
      </c>
    </row>
    <row r="34" spans="1:25" ht="19.5" customHeight="1">
      <c r="A34" s="362" t="s">
        <v>313</v>
      </c>
      <c r="B34" s="363">
        <v>383.841</v>
      </c>
      <c r="C34" s="364">
        <v>751.828</v>
      </c>
      <c r="D34" s="365">
        <v>0</v>
      </c>
      <c r="E34" s="364">
        <v>0</v>
      </c>
      <c r="F34" s="365">
        <f t="shared" si="8"/>
        <v>1135.6689999999999</v>
      </c>
      <c r="G34" s="366">
        <f t="shared" si="9"/>
        <v>0.023190444075535405</v>
      </c>
      <c r="H34" s="363">
        <v>313.862</v>
      </c>
      <c r="I34" s="386">
        <v>751.974</v>
      </c>
      <c r="J34" s="365"/>
      <c r="K34" s="364"/>
      <c r="L34" s="365">
        <f t="shared" si="10"/>
        <v>1065.836</v>
      </c>
      <c r="M34" s="367">
        <f t="shared" si="15"/>
        <v>0.06551946078008242</v>
      </c>
      <c r="N34" s="363">
        <v>2985.4529999999995</v>
      </c>
      <c r="O34" s="364">
        <v>4578.967000000001</v>
      </c>
      <c r="P34" s="365"/>
      <c r="Q34" s="364"/>
      <c r="R34" s="365">
        <f t="shared" si="11"/>
        <v>7564.42</v>
      </c>
      <c r="S34" s="366">
        <f t="shared" si="12"/>
        <v>0.02191859239642829</v>
      </c>
      <c r="T34" s="363">
        <v>2652.997</v>
      </c>
      <c r="U34" s="364">
        <v>4860.497</v>
      </c>
      <c r="V34" s="365"/>
      <c r="W34" s="364"/>
      <c r="X34" s="365">
        <f t="shared" si="13"/>
        <v>7513.494000000001</v>
      </c>
      <c r="Y34" s="368">
        <f t="shared" si="14"/>
        <v>0.0067779384664443665</v>
      </c>
    </row>
    <row r="35" spans="1:25" ht="19.5" customHeight="1">
      <c r="A35" s="369" t="s">
        <v>319</v>
      </c>
      <c r="B35" s="370">
        <v>107.056</v>
      </c>
      <c r="C35" s="371">
        <v>97.946</v>
      </c>
      <c r="D35" s="372">
        <v>712.468</v>
      </c>
      <c r="E35" s="371">
        <v>0</v>
      </c>
      <c r="F35" s="372">
        <f t="shared" si="8"/>
        <v>917.47</v>
      </c>
      <c r="G35" s="373">
        <f t="shared" si="9"/>
        <v>0.018734804530176903</v>
      </c>
      <c r="H35" s="370">
        <v>610.1830000000001</v>
      </c>
      <c r="I35" s="389">
        <v>132.176</v>
      </c>
      <c r="J35" s="372"/>
      <c r="K35" s="371"/>
      <c r="L35" s="372">
        <f t="shared" si="10"/>
        <v>742.3590000000002</v>
      </c>
      <c r="M35" s="374">
        <f t="shared" si="15"/>
        <v>0.2358845248727366</v>
      </c>
      <c r="N35" s="370">
        <v>776.077</v>
      </c>
      <c r="O35" s="371">
        <v>734.4820000000001</v>
      </c>
      <c r="P35" s="372">
        <v>712.468</v>
      </c>
      <c r="Q35" s="371"/>
      <c r="R35" s="372">
        <f t="shared" si="11"/>
        <v>2223.027</v>
      </c>
      <c r="S35" s="373">
        <f t="shared" si="12"/>
        <v>0.006441422171065963</v>
      </c>
      <c r="T35" s="370">
        <v>4711.9000000000015</v>
      </c>
      <c r="U35" s="371">
        <v>471.18800000000005</v>
      </c>
      <c r="V35" s="372"/>
      <c r="W35" s="371"/>
      <c r="X35" s="372">
        <f t="shared" si="13"/>
        <v>5183.088000000002</v>
      </c>
      <c r="Y35" s="375">
        <f t="shared" si="14"/>
        <v>-0.5710998925736936</v>
      </c>
    </row>
    <row r="36" spans="1:25" ht="19.5" customHeight="1">
      <c r="A36" s="369" t="s">
        <v>387</v>
      </c>
      <c r="B36" s="370">
        <v>611.142</v>
      </c>
      <c r="C36" s="371">
        <v>65.473</v>
      </c>
      <c r="D36" s="372">
        <v>0</v>
      </c>
      <c r="E36" s="371">
        <v>0</v>
      </c>
      <c r="F36" s="372">
        <f t="shared" si="8"/>
        <v>676.615</v>
      </c>
      <c r="G36" s="373">
        <f t="shared" si="9"/>
        <v>0.013816527807106111</v>
      </c>
      <c r="H36" s="370">
        <v>388.135</v>
      </c>
      <c r="I36" s="389">
        <v>217.957</v>
      </c>
      <c r="J36" s="372"/>
      <c r="K36" s="371"/>
      <c r="L36" s="372">
        <f t="shared" si="10"/>
        <v>606.092</v>
      </c>
      <c r="M36" s="374">
        <f t="shared" si="15"/>
        <v>0.11635692271140363</v>
      </c>
      <c r="N36" s="370">
        <v>3973.6639999999998</v>
      </c>
      <c r="O36" s="371">
        <v>771.4669999999999</v>
      </c>
      <c r="P36" s="372">
        <v>96.968</v>
      </c>
      <c r="Q36" s="371">
        <v>11.984</v>
      </c>
      <c r="R36" s="372">
        <f t="shared" si="11"/>
        <v>4854.083</v>
      </c>
      <c r="S36" s="373">
        <f t="shared" si="12"/>
        <v>0.014065145342991506</v>
      </c>
      <c r="T36" s="370">
        <v>5177.067</v>
      </c>
      <c r="U36" s="371">
        <v>881.164</v>
      </c>
      <c r="V36" s="372">
        <v>610.775</v>
      </c>
      <c r="W36" s="371">
        <v>5.879</v>
      </c>
      <c r="X36" s="372">
        <f t="shared" si="13"/>
        <v>6674.884999999999</v>
      </c>
      <c r="Y36" s="375">
        <f t="shared" si="14"/>
        <v>-0.27278402549257397</v>
      </c>
    </row>
    <row r="37" spans="1:25" ht="19.5" customHeight="1">
      <c r="A37" s="369" t="s">
        <v>317</v>
      </c>
      <c r="B37" s="370">
        <v>79.17000000000002</v>
      </c>
      <c r="C37" s="371">
        <v>301.463</v>
      </c>
      <c r="D37" s="372">
        <v>0</v>
      </c>
      <c r="E37" s="371">
        <v>0</v>
      </c>
      <c r="F37" s="372">
        <f t="shared" si="8"/>
        <v>380.63300000000004</v>
      </c>
      <c r="G37" s="373">
        <f t="shared" si="9"/>
        <v>0.007772553710459007</v>
      </c>
      <c r="H37" s="370">
        <v>101.14399999999999</v>
      </c>
      <c r="I37" s="389">
        <v>263.173</v>
      </c>
      <c r="J37" s="372"/>
      <c r="K37" s="371"/>
      <c r="L37" s="372">
        <f t="shared" si="10"/>
        <v>364.317</v>
      </c>
      <c r="M37" s="374">
        <f t="shared" si="15"/>
        <v>0.044785173351778784</v>
      </c>
      <c r="N37" s="370">
        <v>703.3960000000001</v>
      </c>
      <c r="O37" s="371">
        <v>1942.9669999999999</v>
      </c>
      <c r="P37" s="372"/>
      <c r="Q37" s="371"/>
      <c r="R37" s="372">
        <f t="shared" si="11"/>
        <v>2646.363</v>
      </c>
      <c r="S37" s="373">
        <f t="shared" si="12"/>
        <v>0.007668076591462287</v>
      </c>
      <c r="T37" s="370">
        <v>822.1399999999999</v>
      </c>
      <c r="U37" s="371">
        <v>1891.74</v>
      </c>
      <c r="V37" s="372"/>
      <c r="W37" s="371"/>
      <c r="X37" s="372">
        <f t="shared" si="13"/>
        <v>2713.88</v>
      </c>
      <c r="Y37" s="375">
        <f t="shared" si="14"/>
        <v>-0.024878402877061778</v>
      </c>
    </row>
    <row r="38" spans="1:25" ht="19.5" customHeight="1">
      <c r="A38" s="369" t="s">
        <v>316</v>
      </c>
      <c r="B38" s="370">
        <v>8.92</v>
      </c>
      <c r="C38" s="371">
        <v>263.665</v>
      </c>
      <c r="D38" s="372">
        <v>0</v>
      </c>
      <c r="E38" s="371">
        <v>0</v>
      </c>
      <c r="F38" s="372">
        <f>SUM(B38:E38)</f>
        <v>272.58500000000004</v>
      </c>
      <c r="G38" s="373">
        <f>F38/$F$9</f>
        <v>0.005566205644716744</v>
      </c>
      <c r="H38" s="370">
        <v>17.399</v>
      </c>
      <c r="I38" s="389">
        <v>220.53199999999998</v>
      </c>
      <c r="J38" s="372"/>
      <c r="K38" s="371"/>
      <c r="L38" s="372">
        <f>SUM(H38:K38)</f>
        <v>237.93099999999998</v>
      </c>
      <c r="M38" s="374">
        <f>IF(ISERROR(F38/L38-1),"         /0",(F38/L38-1))</f>
        <v>0.14564726748511148</v>
      </c>
      <c r="N38" s="370">
        <v>101.61000000000001</v>
      </c>
      <c r="O38" s="371">
        <v>1484.87</v>
      </c>
      <c r="P38" s="372"/>
      <c r="Q38" s="371"/>
      <c r="R38" s="372">
        <f>SUM(N38:Q38)</f>
        <v>1586.48</v>
      </c>
      <c r="S38" s="373">
        <f>R38/$R$9</f>
        <v>0.004596969558153243</v>
      </c>
      <c r="T38" s="370">
        <v>75.357</v>
      </c>
      <c r="U38" s="371">
        <v>1406.503</v>
      </c>
      <c r="V38" s="372"/>
      <c r="W38" s="371"/>
      <c r="X38" s="372">
        <f>SUM(T38:W38)</f>
        <v>1481.86</v>
      </c>
      <c r="Y38" s="375">
        <f>IF(ISERROR(R38/X38-1),"         /0",IF(R38/X38&gt;5,"  *  ",(R38/X38-1)))</f>
        <v>0.0706004615820659</v>
      </c>
    </row>
    <row r="39" spans="1:25" ht="19.5" customHeight="1">
      <c r="A39" s="369" t="s">
        <v>315</v>
      </c>
      <c r="B39" s="370">
        <v>23.075</v>
      </c>
      <c r="C39" s="371">
        <v>206.696</v>
      </c>
      <c r="D39" s="372">
        <v>0</v>
      </c>
      <c r="E39" s="371">
        <v>0</v>
      </c>
      <c r="F39" s="372">
        <f>SUM(B39:E39)</f>
        <v>229.771</v>
      </c>
      <c r="G39" s="373">
        <f>F39/$F$9</f>
        <v>0.004691940632067835</v>
      </c>
      <c r="H39" s="370">
        <v>16.412</v>
      </c>
      <c r="I39" s="389">
        <v>235.964</v>
      </c>
      <c r="J39" s="372"/>
      <c r="K39" s="371"/>
      <c r="L39" s="372">
        <f>SUM(H39:K39)</f>
        <v>252.376</v>
      </c>
      <c r="M39" s="374">
        <f>IF(ISERROR(F39/L39-1),"         /0",(F39/L39-1))</f>
        <v>-0.08956873870732562</v>
      </c>
      <c r="N39" s="370">
        <v>129.125</v>
      </c>
      <c r="O39" s="371">
        <v>1158.9319999999998</v>
      </c>
      <c r="P39" s="372"/>
      <c r="Q39" s="371"/>
      <c r="R39" s="372">
        <f>SUM(N39:Q39)</f>
        <v>1288.0569999999998</v>
      </c>
      <c r="S39" s="373">
        <f>R39/$R$9</f>
        <v>0.003732261874190781</v>
      </c>
      <c r="T39" s="370">
        <v>162.376</v>
      </c>
      <c r="U39" s="371">
        <v>1325.127</v>
      </c>
      <c r="V39" s="372"/>
      <c r="W39" s="371"/>
      <c r="X39" s="372">
        <f>SUM(T39:W39)</f>
        <v>1487.503</v>
      </c>
      <c r="Y39" s="375">
        <f>IF(ISERROR(R39/X39-1),"         /0",IF(R39/X39&gt;5,"  *  ",(R39/X39-1)))</f>
        <v>-0.1340810741222036</v>
      </c>
    </row>
    <row r="40" spans="1:25" ht="19.5" customHeight="1">
      <c r="A40" s="369" t="s">
        <v>318</v>
      </c>
      <c r="B40" s="370">
        <v>18.628</v>
      </c>
      <c r="C40" s="371">
        <v>103.19399999999999</v>
      </c>
      <c r="D40" s="372">
        <v>0</v>
      </c>
      <c r="E40" s="371">
        <v>0</v>
      </c>
      <c r="F40" s="372">
        <f t="shared" si="8"/>
        <v>121.82199999999999</v>
      </c>
      <c r="G40" s="373">
        <f t="shared" si="9"/>
        <v>0.002487614153569283</v>
      </c>
      <c r="H40" s="370">
        <v>21.077</v>
      </c>
      <c r="I40" s="389">
        <v>76.939</v>
      </c>
      <c r="J40" s="372"/>
      <c r="K40" s="371"/>
      <c r="L40" s="372">
        <f t="shared" si="10"/>
        <v>98.01599999999999</v>
      </c>
      <c r="M40" s="374">
        <f t="shared" si="15"/>
        <v>0.24287871367939928</v>
      </c>
      <c r="N40" s="370">
        <v>154.16899999999998</v>
      </c>
      <c r="O40" s="371">
        <v>695.819</v>
      </c>
      <c r="P40" s="372">
        <v>0</v>
      </c>
      <c r="Q40" s="371"/>
      <c r="R40" s="372">
        <f t="shared" si="11"/>
        <v>849.9879999999999</v>
      </c>
      <c r="S40" s="373">
        <f t="shared" si="12"/>
        <v>0.002462917251270459</v>
      </c>
      <c r="T40" s="370">
        <v>85.957</v>
      </c>
      <c r="U40" s="371">
        <v>439.79200000000003</v>
      </c>
      <c r="V40" s="372"/>
      <c r="W40" s="371"/>
      <c r="X40" s="372">
        <f t="shared" si="13"/>
        <v>525.749</v>
      </c>
      <c r="Y40" s="375">
        <f t="shared" si="14"/>
        <v>0.6167182438768308</v>
      </c>
    </row>
    <row r="41" spans="1:25" ht="19.5" customHeight="1">
      <c r="A41" s="369" t="s">
        <v>314</v>
      </c>
      <c r="B41" s="370">
        <v>20.421</v>
      </c>
      <c r="C41" s="371">
        <v>72.761</v>
      </c>
      <c r="D41" s="372">
        <v>0</v>
      </c>
      <c r="E41" s="371">
        <v>0</v>
      </c>
      <c r="F41" s="372">
        <f t="shared" si="8"/>
        <v>93.18199999999999</v>
      </c>
      <c r="G41" s="373">
        <f t="shared" si="9"/>
        <v>0.0019027832580149147</v>
      </c>
      <c r="H41" s="370">
        <v>20.816</v>
      </c>
      <c r="I41" s="389">
        <v>49.578</v>
      </c>
      <c r="J41" s="372"/>
      <c r="K41" s="371"/>
      <c r="L41" s="372">
        <f t="shared" si="10"/>
        <v>70.394</v>
      </c>
      <c r="M41" s="374" t="s">
        <v>45</v>
      </c>
      <c r="N41" s="370">
        <v>95.226</v>
      </c>
      <c r="O41" s="371">
        <v>340.233</v>
      </c>
      <c r="P41" s="372"/>
      <c r="Q41" s="371"/>
      <c r="R41" s="372">
        <f t="shared" si="11"/>
        <v>435.459</v>
      </c>
      <c r="S41" s="373">
        <f t="shared" si="12"/>
        <v>0.0012617819114163764</v>
      </c>
      <c r="T41" s="370">
        <v>45.646</v>
      </c>
      <c r="U41" s="371">
        <v>270.85799999999995</v>
      </c>
      <c r="V41" s="372"/>
      <c r="W41" s="371"/>
      <c r="X41" s="372">
        <f t="shared" si="13"/>
        <v>316.50399999999996</v>
      </c>
      <c r="Y41" s="375">
        <f t="shared" si="14"/>
        <v>0.37584043171650294</v>
      </c>
    </row>
    <row r="42" spans="1:25" ht="19.5" customHeight="1" thickBot="1">
      <c r="A42" s="369" t="s">
        <v>272</v>
      </c>
      <c r="B42" s="370">
        <v>42.19500000000001</v>
      </c>
      <c r="C42" s="371">
        <v>210.768</v>
      </c>
      <c r="D42" s="372">
        <v>0</v>
      </c>
      <c r="E42" s="371">
        <v>590.958</v>
      </c>
      <c r="F42" s="372">
        <f t="shared" si="8"/>
        <v>843.921</v>
      </c>
      <c r="G42" s="373">
        <f t="shared" si="9"/>
        <v>0.017232928568684993</v>
      </c>
      <c r="H42" s="370">
        <v>370.88100000000003</v>
      </c>
      <c r="I42" s="389">
        <v>43.576</v>
      </c>
      <c r="J42" s="372">
        <v>0</v>
      </c>
      <c r="K42" s="371">
        <v>0</v>
      </c>
      <c r="L42" s="372">
        <f t="shared" si="10"/>
        <v>414.45700000000005</v>
      </c>
      <c r="M42" s="374" t="s">
        <v>45</v>
      </c>
      <c r="N42" s="370">
        <v>378.57999999999987</v>
      </c>
      <c r="O42" s="371">
        <v>792.77</v>
      </c>
      <c r="P42" s="372">
        <v>0.5</v>
      </c>
      <c r="Q42" s="371">
        <v>591.083</v>
      </c>
      <c r="R42" s="372">
        <f t="shared" si="11"/>
        <v>1762.933</v>
      </c>
      <c r="S42" s="373">
        <f t="shared" si="12"/>
        <v>0.005108258114860428</v>
      </c>
      <c r="T42" s="370">
        <v>3029.2190000000005</v>
      </c>
      <c r="U42" s="371">
        <v>333.83899999999994</v>
      </c>
      <c r="V42" s="372">
        <v>0</v>
      </c>
      <c r="W42" s="371">
        <v>0.3</v>
      </c>
      <c r="X42" s="372">
        <f t="shared" si="13"/>
        <v>3363.3580000000006</v>
      </c>
      <c r="Y42" s="375">
        <f t="shared" si="14"/>
        <v>-0.4758414061185281</v>
      </c>
    </row>
    <row r="43" spans="1:25" s="145" customFormat="1" ht="19.5" customHeight="1">
      <c r="A43" s="152" t="s">
        <v>53</v>
      </c>
      <c r="B43" s="149">
        <f>SUM(B44:B52)</f>
        <v>3004.9619999999995</v>
      </c>
      <c r="C43" s="148">
        <f>SUM(C44:C52)</f>
        <v>1998.2330000000004</v>
      </c>
      <c r="D43" s="147">
        <f>SUM(D44:D52)</f>
        <v>316.795</v>
      </c>
      <c r="E43" s="148">
        <f>SUM(E44:E52)</f>
        <v>168.87199999999999</v>
      </c>
      <c r="F43" s="147">
        <f t="shared" si="8"/>
        <v>5488.862</v>
      </c>
      <c r="G43" s="150">
        <f t="shared" si="9"/>
        <v>0.11208296365343373</v>
      </c>
      <c r="H43" s="149">
        <f>SUM(H44:H52)</f>
        <v>2820.076</v>
      </c>
      <c r="I43" s="148">
        <f>SUM(I44:I52)</f>
        <v>2112.039</v>
      </c>
      <c r="J43" s="147">
        <f>SUM(J44:J52)</f>
        <v>110.889</v>
      </c>
      <c r="K43" s="148">
        <f>SUM(K44:K52)</f>
        <v>171.034</v>
      </c>
      <c r="L43" s="147">
        <f t="shared" si="10"/>
        <v>5214.038</v>
      </c>
      <c r="M43" s="151">
        <f aca="true" t="shared" si="16" ref="M43:M56">IF(ISERROR(F43/L43-1),"         /0",(F43/L43-1))</f>
        <v>0.052708476616396105</v>
      </c>
      <c r="N43" s="149">
        <f>SUM(N44:N52)</f>
        <v>19601.794</v>
      </c>
      <c r="O43" s="148">
        <f>SUM(O44:O52)</f>
        <v>12202.458000000004</v>
      </c>
      <c r="P43" s="147">
        <f>SUM(P44:P52)</f>
        <v>1657.129</v>
      </c>
      <c r="Q43" s="148">
        <f>SUM(Q44:Q52)</f>
        <v>1107.525</v>
      </c>
      <c r="R43" s="147">
        <f t="shared" si="11"/>
        <v>34568.90600000001</v>
      </c>
      <c r="S43" s="150">
        <f t="shared" si="12"/>
        <v>0.1001665375804681</v>
      </c>
      <c r="T43" s="149">
        <f>SUM(T44:T52)</f>
        <v>18647.166999999998</v>
      </c>
      <c r="U43" s="148">
        <f>SUM(U44:U52)</f>
        <v>13979.722999999996</v>
      </c>
      <c r="V43" s="147">
        <f>SUM(V44:V52)</f>
        <v>536.4719999999999</v>
      </c>
      <c r="W43" s="148">
        <f>SUM(W44:W52)</f>
        <v>757.8820000000001</v>
      </c>
      <c r="X43" s="147">
        <f t="shared" si="13"/>
        <v>33921.24399999999</v>
      </c>
      <c r="Y43" s="146">
        <f t="shared" si="14"/>
        <v>0.019093108731508046</v>
      </c>
    </row>
    <row r="44" spans="1:25" s="137" customFormat="1" ht="19.5" customHeight="1">
      <c r="A44" s="362" t="s">
        <v>324</v>
      </c>
      <c r="B44" s="363">
        <v>1744.2869999999998</v>
      </c>
      <c r="C44" s="364">
        <v>1266.4</v>
      </c>
      <c r="D44" s="365">
        <v>14.612</v>
      </c>
      <c r="E44" s="364">
        <v>4.022</v>
      </c>
      <c r="F44" s="365">
        <f t="shared" si="8"/>
        <v>3029.321</v>
      </c>
      <c r="G44" s="366">
        <f t="shared" si="9"/>
        <v>0.06185895647177567</v>
      </c>
      <c r="H44" s="363">
        <v>1444.9409999999998</v>
      </c>
      <c r="I44" s="364">
        <v>1313.17</v>
      </c>
      <c r="J44" s="365">
        <v>110.439</v>
      </c>
      <c r="K44" s="364">
        <v>129.89</v>
      </c>
      <c r="L44" s="365">
        <f t="shared" si="10"/>
        <v>2998.4399999999996</v>
      </c>
      <c r="M44" s="367">
        <f t="shared" si="16"/>
        <v>0.01029902215818912</v>
      </c>
      <c r="N44" s="363">
        <v>11478.193</v>
      </c>
      <c r="O44" s="364">
        <v>7600.233</v>
      </c>
      <c r="P44" s="365">
        <v>15.928</v>
      </c>
      <c r="Q44" s="364">
        <v>34.253</v>
      </c>
      <c r="R44" s="365">
        <f t="shared" si="11"/>
        <v>19128.607</v>
      </c>
      <c r="S44" s="366">
        <f t="shared" si="12"/>
        <v>0.055426872112397906</v>
      </c>
      <c r="T44" s="383">
        <v>9946.932</v>
      </c>
      <c r="U44" s="364">
        <v>9026.533999999998</v>
      </c>
      <c r="V44" s="365">
        <v>532.3879999999999</v>
      </c>
      <c r="W44" s="364">
        <v>619.138</v>
      </c>
      <c r="X44" s="365">
        <f t="shared" si="13"/>
        <v>20124.992</v>
      </c>
      <c r="Y44" s="368">
        <f t="shared" si="14"/>
        <v>-0.049509833345523724</v>
      </c>
    </row>
    <row r="45" spans="1:25" s="137" customFormat="1" ht="19.5" customHeight="1">
      <c r="A45" s="369" t="s">
        <v>325</v>
      </c>
      <c r="B45" s="370">
        <v>649.41</v>
      </c>
      <c r="C45" s="371">
        <v>398.31100000000004</v>
      </c>
      <c r="D45" s="372">
        <v>302.173</v>
      </c>
      <c r="E45" s="371">
        <v>164.73</v>
      </c>
      <c r="F45" s="372">
        <f t="shared" si="8"/>
        <v>1514.624</v>
      </c>
      <c r="G45" s="373">
        <f t="shared" si="9"/>
        <v>0.03092873290321717</v>
      </c>
      <c r="H45" s="370">
        <v>819.4929999999999</v>
      </c>
      <c r="I45" s="371">
        <v>546.315</v>
      </c>
      <c r="J45" s="372"/>
      <c r="K45" s="371"/>
      <c r="L45" s="372">
        <f t="shared" si="10"/>
        <v>1365.808</v>
      </c>
      <c r="M45" s="374">
        <f t="shared" si="16"/>
        <v>0.10895821374600234</v>
      </c>
      <c r="N45" s="370">
        <v>3845.858000000001</v>
      </c>
      <c r="O45" s="371">
        <v>2233.0070000000005</v>
      </c>
      <c r="P45" s="372">
        <v>1394.385</v>
      </c>
      <c r="Q45" s="371">
        <v>967.7400000000001</v>
      </c>
      <c r="R45" s="372">
        <f t="shared" si="11"/>
        <v>8440.990000000002</v>
      </c>
      <c r="S45" s="373">
        <f t="shared" si="12"/>
        <v>0.02445853340141442</v>
      </c>
      <c r="T45" s="384">
        <v>4777.580999999999</v>
      </c>
      <c r="U45" s="371">
        <v>3278.1059999999998</v>
      </c>
      <c r="V45" s="372">
        <v>0</v>
      </c>
      <c r="W45" s="371">
        <v>0</v>
      </c>
      <c r="X45" s="372">
        <f t="shared" si="13"/>
        <v>8055.686999999999</v>
      </c>
      <c r="Y45" s="375">
        <f t="shared" si="14"/>
        <v>0.0478299367887558</v>
      </c>
    </row>
    <row r="46" spans="1:25" s="137" customFormat="1" ht="19.5" customHeight="1">
      <c r="A46" s="369" t="s">
        <v>326</v>
      </c>
      <c r="B46" s="370">
        <v>136.408</v>
      </c>
      <c r="C46" s="371">
        <v>92.998</v>
      </c>
      <c r="D46" s="372">
        <v>0</v>
      </c>
      <c r="E46" s="371">
        <v>0</v>
      </c>
      <c r="F46" s="372">
        <f>SUM(B46:E46)</f>
        <v>229.406</v>
      </c>
      <c r="G46" s="373">
        <f>F46/$F$9</f>
        <v>0.004684487305361224</v>
      </c>
      <c r="H46" s="370">
        <v>121.834</v>
      </c>
      <c r="I46" s="371">
        <v>119.562</v>
      </c>
      <c r="J46" s="372">
        <v>0</v>
      </c>
      <c r="K46" s="371">
        <v>0</v>
      </c>
      <c r="L46" s="372">
        <f>SUM(H46:K46)</f>
        <v>241.39600000000002</v>
      </c>
      <c r="M46" s="374">
        <f>IF(ISERROR(F46/L46-1),"         /0",(F46/L46-1))</f>
        <v>-0.04966942285704823</v>
      </c>
      <c r="N46" s="370">
        <v>887.206</v>
      </c>
      <c r="O46" s="371">
        <v>760.1830000000001</v>
      </c>
      <c r="P46" s="372">
        <v>59.5</v>
      </c>
      <c r="Q46" s="371">
        <v>0</v>
      </c>
      <c r="R46" s="372">
        <f>SUM(N46:Q46)</f>
        <v>1706.8890000000001</v>
      </c>
      <c r="S46" s="373">
        <f>R46/$R$9</f>
        <v>0.004945865546459225</v>
      </c>
      <c r="T46" s="384">
        <v>1070.955</v>
      </c>
      <c r="U46" s="371">
        <v>690.318</v>
      </c>
      <c r="V46" s="372">
        <v>0</v>
      </c>
      <c r="W46" s="371">
        <v>42.331</v>
      </c>
      <c r="X46" s="372">
        <f>SUM(T46:W46)</f>
        <v>1803.6039999999998</v>
      </c>
      <c r="Y46" s="375">
        <f>IF(ISERROR(R46/X46-1),"         /0",IF(R46/X46&gt;5,"  *  ",(R46/X46-1)))</f>
        <v>-0.05362319001288518</v>
      </c>
    </row>
    <row r="47" spans="1:25" s="137" customFormat="1" ht="19.5" customHeight="1">
      <c r="A47" s="369" t="s">
        <v>334</v>
      </c>
      <c r="B47" s="370">
        <v>82.365</v>
      </c>
      <c r="C47" s="371">
        <v>35.063</v>
      </c>
      <c r="D47" s="372">
        <v>0</v>
      </c>
      <c r="E47" s="371">
        <v>0</v>
      </c>
      <c r="F47" s="372">
        <f>SUM(B47:E47)</f>
        <v>117.428</v>
      </c>
      <c r="G47" s="373">
        <f>F47/$F$9</f>
        <v>0.002397888352065586</v>
      </c>
      <c r="H47" s="370">
        <v>65.197</v>
      </c>
      <c r="I47" s="371">
        <v>40.998</v>
      </c>
      <c r="J47" s="372"/>
      <c r="K47" s="371"/>
      <c r="L47" s="372">
        <f>SUM(H47:K47)</f>
        <v>106.195</v>
      </c>
      <c r="M47" s="374">
        <f>IF(ISERROR(F47/L47-1),"         /0",(F47/L47-1))</f>
        <v>0.10577710815010133</v>
      </c>
      <c r="N47" s="370">
        <v>642.67</v>
      </c>
      <c r="O47" s="371">
        <v>254.768</v>
      </c>
      <c r="P47" s="372"/>
      <c r="Q47" s="371">
        <v>0</v>
      </c>
      <c r="R47" s="372">
        <f>SUM(N47:Q47)</f>
        <v>897.438</v>
      </c>
      <c r="S47" s="373">
        <f>R47/$R$9</f>
        <v>0.0026004079259303176</v>
      </c>
      <c r="T47" s="384">
        <v>576.541</v>
      </c>
      <c r="U47" s="371">
        <v>241.132</v>
      </c>
      <c r="V47" s="372"/>
      <c r="W47" s="371">
        <v>0</v>
      </c>
      <c r="X47" s="372">
        <f>SUM(T47:W47)</f>
        <v>817.673</v>
      </c>
      <c r="Y47" s="375">
        <f>IF(ISERROR(R47/X47-1),"         /0",IF(R47/X47&gt;5,"  *  ",(R47/X47-1)))</f>
        <v>0.09755122157635143</v>
      </c>
    </row>
    <row r="48" spans="1:25" s="137" customFormat="1" ht="19.5" customHeight="1">
      <c r="A48" s="369" t="s">
        <v>327</v>
      </c>
      <c r="B48" s="370">
        <v>95.265</v>
      </c>
      <c r="C48" s="371">
        <v>17.609</v>
      </c>
      <c r="D48" s="372">
        <v>0</v>
      </c>
      <c r="E48" s="371">
        <v>0</v>
      </c>
      <c r="F48" s="372">
        <f>SUM(B48:E48)</f>
        <v>112.874</v>
      </c>
      <c r="G48" s="373">
        <f>F48/$F$9</f>
        <v>0.0023048953388548807</v>
      </c>
      <c r="H48" s="370">
        <v>33.868</v>
      </c>
      <c r="I48" s="371">
        <v>6.323</v>
      </c>
      <c r="J48" s="372">
        <v>0</v>
      </c>
      <c r="K48" s="371">
        <v>0</v>
      </c>
      <c r="L48" s="372">
        <f>SUM(H48:K48)</f>
        <v>40.191</v>
      </c>
      <c r="M48" s="374">
        <f t="shared" si="16"/>
        <v>1.8084397004304442</v>
      </c>
      <c r="N48" s="370">
        <v>667.514</v>
      </c>
      <c r="O48" s="371">
        <v>165.895</v>
      </c>
      <c r="P48" s="372">
        <v>2</v>
      </c>
      <c r="Q48" s="371">
        <v>0</v>
      </c>
      <c r="R48" s="372">
        <f>SUM(N48:Q48)</f>
        <v>835.409</v>
      </c>
      <c r="S48" s="373">
        <f>R48/$R$9</f>
        <v>0.0024206732777011008</v>
      </c>
      <c r="T48" s="384">
        <v>490.645</v>
      </c>
      <c r="U48" s="371">
        <v>77.684</v>
      </c>
      <c r="V48" s="372">
        <v>0.18</v>
      </c>
      <c r="W48" s="371">
        <v>0</v>
      </c>
      <c r="X48" s="372">
        <f>SUM(T48:W48)</f>
        <v>568.5089999999999</v>
      </c>
      <c r="Y48" s="375">
        <f>IF(ISERROR(R48/X48-1),"         /0",IF(R48/X48&gt;5,"  *  ",(R48/X48-1)))</f>
        <v>0.46947365828861143</v>
      </c>
    </row>
    <row r="49" spans="1:25" s="137" customFormat="1" ht="19.5" customHeight="1">
      <c r="A49" s="369" t="s">
        <v>330</v>
      </c>
      <c r="B49" s="370">
        <v>57.675</v>
      </c>
      <c r="C49" s="371">
        <v>7.073</v>
      </c>
      <c r="D49" s="372">
        <v>0</v>
      </c>
      <c r="E49" s="371">
        <v>0</v>
      </c>
      <c r="F49" s="372">
        <f>SUM(B49:E49)</f>
        <v>64.74799999999999</v>
      </c>
      <c r="G49" s="373">
        <f>F49/$F$9</f>
        <v>0.0013221588975333186</v>
      </c>
      <c r="H49" s="370">
        <v>102.011</v>
      </c>
      <c r="I49" s="371">
        <v>25.637999999999998</v>
      </c>
      <c r="J49" s="372"/>
      <c r="K49" s="371"/>
      <c r="L49" s="372">
        <f>SUM(H49:K49)</f>
        <v>127.649</v>
      </c>
      <c r="M49" s="374">
        <f>IF(ISERROR(F49/L49-1),"         /0",(F49/L49-1))</f>
        <v>-0.4927653173937908</v>
      </c>
      <c r="N49" s="370">
        <v>450.75600000000003</v>
      </c>
      <c r="O49" s="371">
        <v>191.16400000000004</v>
      </c>
      <c r="P49" s="372">
        <v>0</v>
      </c>
      <c r="Q49" s="371">
        <v>0</v>
      </c>
      <c r="R49" s="372">
        <f>SUM(N49:Q49)</f>
        <v>641.9200000000001</v>
      </c>
      <c r="S49" s="373">
        <f>R49/$R$9</f>
        <v>0.0018600213672846364</v>
      </c>
      <c r="T49" s="384">
        <v>393.115</v>
      </c>
      <c r="U49" s="371">
        <v>204.276</v>
      </c>
      <c r="V49" s="372">
        <v>0.3</v>
      </c>
      <c r="W49" s="371">
        <v>0</v>
      </c>
      <c r="X49" s="372">
        <f>SUM(T49:W49)</f>
        <v>597.691</v>
      </c>
      <c r="Y49" s="375">
        <f>IF(ISERROR(R49/X49-1),"         /0",IF(R49/X49&gt;5,"  *  ",(R49/X49-1)))</f>
        <v>0.07399977580388528</v>
      </c>
    </row>
    <row r="50" spans="1:25" s="137" customFormat="1" ht="19.5" customHeight="1">
      <c r="A50" s="369" t="s">
        <v>337</v>
      </c>
      <c r="B50" s="370">
        <v>52.289</v>
      </c>
      <c r="C50" s="371">
        <v>5.581</v>
      </c>
      <c r="D50" s="372">
        <v>0</v>
      </c>
      <c r="E50" s="371">
        <v>0</v>
      </c>
      <c r="F50" s="372">
        <f t="shared" si="8"/>
        <v>57.870000000000005</v>
      </c>
      <c r="G50" s="373">
        <f t="shared" si="9"/>
        <v>0.0011817096342783277</v>
      </c>
      <c r="H50" s="370">
        <v>43.78</v>
      </c>
      <c r="I50" s="371">
        <v>0.961</v>
      </c>
      <c r="J50" s="372"/>
      <c r="K50" s="371"/>
      <c r="L50" s="372">
        <f t="shared" si="10"/>
        <v>44.741</v>
      </c>
      <c r="M50" s="374">
        <f t="shared" si="16"/>
        <v>0.2934444916296015</v>
      </c>
      <c r="N50" s="370">
        <v>331.364</v>
      </c>
      <c r="O50" s="371">
        <v>30.484</v>
      </c>
      <c r="P50" s="372">
        <v>12.6</v>
      </c>
      <c r="Q50" s="371">
        <v>4.35</v>
      </c>
      <c r="R50" s="372">
        <f t="shared" si="11"/>
        <v>378.798</v>
      </c>
      <c r="S50" s="373">
        <f t="shared" si="12"/>
        <v>0.0010976015296060033</v>
      </c>
      <c r="T50" s="384">
        <v>273.135</v>
      </c>
      <c r="U50" s="371">
        <v>36.6</v>
      </c>
      <c r="V50" s="372"/>
      <c r="W50" s="371"/>
      <c r="X50" s="372">
        <f t="shared" si="13"/>
        <v>309.735</v>
      </c>
      <c r="Y50" s="375">
        <f t="shared" si="14"/>
        <v>0.2229744781829628</v>
      </c>
    </row>
    <row r="51" spans="1:25" s="137" customFormat="1" ht="19.5" customHeight="1">
      <c r="A51" s="369" t="s">
        <v>332</v>
      </c>
      <c r="B51" s="370">
        <v>30.409</v>
      </c>
      <c r="C51" s="371">
        <v>1.509</v>
      </c>
      <c r="D51" s="372">
        <v>0</v>
      </c>
      <c r="E51" s="371">
        <v>0</v>
      </c>
      <c r="F51" s="372">
        <f t="shared" si="8"/>
        <v>31.918</v>
      </c>
      <c r="G51" s="373">
        <f t="shared" si="9"/>
        <v>0.0006517678954016876</v>
      </c>
      <c r="H51" s="370">
        <v>3.212</v>
      </c>
      <c r="I51" s="371">
        <v>0.199</v>
      </c>
      <c r="J51" s="372">
        <v>0</v>
      </c>
      <c r="K51" s="371">
        <v>0</v>
      </c>
      <c r="L51" s="372">
        <f t="shared" si="10"/>
        <v>3.411</v>
      </c>
      <c r="M51" s="374">
        <f t="shared" si="16"/>
        <v>8.357373204338904</v>
      </c>
      <c r="N51" s="370">
        <v>90.34900000000002</v>
      </c>
      <c r="O51" s="371">
        <v>19.188</v>
      </c>
      <c r="P51" s="372">
        <v>0</v>
      </c>
      <c r="Q51" s="371">
        <v>0</v>
      </c>
      <c r="R51" s="372">
        <f t="shared" si="11"/>
        <v>109.53700000000002</v>
      </c>
      <c r="S51" s="373">
        <f t="shared" si="12"/>
        <v>0.0003173933831447178</v>
      </c>
      <c r="T51" s="384">
        <v>72.107</v>
      </c>
      <c r="U51" s="371">
        <v>8.437</v>
      </c>
      <c r="V51" s="372">
        <v>0</v>
      </c>
      <c r="W51" s="371">
        <v>0</v>
      </c>
      <c r="X51" s="372">
        <f t="shared" si="13"/>
        <v>80.544</v>
      </c>
      <c r="Y51" s="375">
        <f t="shared" si="14"/>
        <v>0.35996473976956733</v>
      </c>
    </row>
    <row r="52" spans="1:25" s="137" customFormat="1" ht="19.5" customHeight="1" thickBot="1">
      <c r="A52" s="376" t="s">
        <v>272</v>
      </c>
      <c r="B52" s="377">
        <v>156.85399999999998</v>
      </c>
      <c r="C52" s="378">
        <v>173.68900000000002</v>
      </c>
      <c r="D52" s="379">
        <v>0.01</v>
      </c>
      <c r="E52" s="378">
        <v>0.12</v>
      </c>
      <c r="F52" s="379">
        <f t="shared" si="8"/>
        <v>330.673</v>
      </c>
      <c r="G52" s="380">
        <f t="shared" si="9"/>
        <v>0.006752366854945869</v>
      </c>
      <c r="H52" s="377">
        <v>185.74</v>
      </c>
      <c r="I52" s="378">
        <v>58.873000000000005</v>
      </c>
      <c r="J52" s="379">
        <v>0.45</v>
      </c>
      <c r="K52" s="378">
        <v>41.144</v>
      </c>
      <c r="L52" s="379">
        <f t="shared" si="10"/>
        <v>286.207</v>
      </c>
      <c r="M52" s="381">
        <f t="shared" si="16"/>
        <v>0.15536307637479174</v>
      </c>
      <c r="N52" s="377">
        <v>1207.884</v>
      </c>
      <c r="O52" s="378">
        <v>947.536</v>
      </c>
      <c r="P52" s="379">
        <v>172.71599999999998</v>
      </c>
      <c r="Q52" s="378">
        <v>101.182</v>
      </c>
      <c r="R52" s="379">
        <f t="shared" si="11"/>
        <v>2429.3179999999998</v>
      </c>
      <c r="S52" s="380">
        <f t="shared" si="12"/>
        <v>0.00703916903652975</v>
      </c>
      <c r="T52" s="385">
        <v>1046.156</v>
      </c>
      <c r="U52" s="378">
        <v>416.636</v>
      </c>
      <c r="V52" s="379">
        <v>3.604</v>
      </c>
      <c r="W52" s="378">
        <v>96.41299999999998</v>
      </c>
      <c r="X52" s="379">
        <f t="shared" si="13"/>
        <v>1562.809</v>
      </c>
      <c r="Y52" s="382">
        <f t="shared" si="14"/>
        <v>0.554456110759536</v>
      </c>
    </row>
    <row r="53" spans="1:25" s="145" customFormat="1" ht="19.5" customHeight="1">
      <c r="A53" s="152" t="s">
        <v>52</v>
      </c>
      <c r="B53" s="149">
        <f>SUM(B54:B55)</f>
        <v>58.171</v>
      </c>
      <c r="C53" s="148">
        <f>SUM(C54:C55)</f>
        <v>1.152</v>
      </c>
      <c r="D53" s="147">
        <f>SUM(D54:D55)</f>
        <v>61.804</v>
      </c>
      <c r="E53" s="148">
        <f>SUM(E54:E55)</f>
        <v>28.951</v>
      </c>
      <c r="F53" s="147">
        <f t="shared" si="8"/>
        <v>150.078</v>
      </c>
      <c r="G53" s="150">
        <f t="shared" si="9"/>
        <v>0.0030646037410268336</v>
      </c>
      <c r="H53" s="149">
        <f>SUM(H54:H55)</f>
        <v>281.083</v>
      </c>
      <c r="I53" s="148">
        <f>SUM(I54:I55)</f>
        <v>27.738</v>
      </c>
      <c r="J53" s="147">
        <f>SUM(J54:J55)</f>
        <v>15.898</v>
      </c>
      <c r="K53" s="148">
        <f>SUM(K54:K55)</f>
        <v>7.555000000000001</v>
      </c>
      <c r="L53" s="147">
        <f t="shared" si="10"/>
        <v>332.27400000000006</v>
      </c>
      <c r="M53" s="151">
        <f t="shared" si="16"/>
        <v>-0.5483305946297334</v>
      </c>
      <c r="N53" s="149">
        <f>SUM(N54:N55)</f>
        <v>832.961</v>
      </c>
      <c r="O53" s="148">
        <f>SUM(O54:O55)</f>
        <v>184.16099999999997</v>
      </c>
      <c r="P53" s="147">
        <f>SUM(P54:P55)</f>
        <v>351.51099999999997</v>
      </c>
      <c r="Q53" s="148">
        <f>SUM(Q54:Q55)</f>
        <v>136.671</v>
      </c>
      <c r="R53" s="147">
        <f t="shared" si="11"/>
        <v>1505.3039999999999</v>
      </c>
      <c r="S53" s="150">
        <f t="shared" si="12"/>
        <v>0.004361754742427454</v>
      </c>
      <c r="T53" s="149">
        <f>SUM(T54:T55)</f>
        <v>1824.4230000000002</v>
      </c>
      <c r="U53" s="148">
        <f>SUM(U54:U55)</f>
        <v>435.30000000000007</v>
      </c>
      <c r="V53" s="147">
        <f>SUM(V54:V55)</f>
        <v>87.60199999999999</v>
      </c>
      <c r="W53" s="148">
        <f>SUM(W54:W55)</f>
        <v>137.82700000000003</v>
      </c>
      <c r="X53" s="147">
        <f t="shared" si="13"/>
        <v>2485.1520000000005</v>
      </c>
      <c r="Y53" s="146">
        <f t="shared" si="14"/>
        <v>-0.39428091319967573</v>
      </c>
    </row>
    <row r="54" spans="1:25" ht="19.5" customHeight="1">
      <c r="A54" s="362" t="s">
        <v>345</v>
      </c>
      <c r="B54" s="363">
        <v>10.854999999999999</v>
      </c>
      <c r="C54" s="364">
        <v>1.152</v>
      </c>
      <c r="D54" s="365">
        <v>61.253</v>
      </c>
      <c r="E54" s="364">
        <v>16.378</v>
      </c>
      <c r="F54" s="365">
        <f t="shared" si="8"/>
        <v>89.63799999999999</v>
      </c>
      <c r="G54" s="366">
        <f t="shared" si="9"/>
        <v>0.0018304145187046953</v>
      </c>
      <c r="H54" s="363">
        <v>26.445999999999998</v>
      </c>
      <c r="I54" s="364">
        <v>1.319</v>
      </c>
      <c r="J54" s="365">
        <v>0.43</v>
      </c>
      <c r="K54" s="364">
        <v>0.051</v>
      </c>
      <c r="L54" s="365">
        <f t="shared" si="10"/>
        <v>28.245999999999995</v>
      </c>
      <c r="M54" s="367">
        <f t="shared" si="16"/>
        <v>2.1734758903915603</v>
      </c>
      <c r="N54" s="363">
        <v>202.82500000000002</v>
      </c>
      <c r="O54" s="364">
        <v>153.08199999999997</v>
      </c>
      <c r="P54" s="365">
        <v>315.073</v>
      </c>
      <c r="Q54" s="364">
        <v>47.282</v>
      </c>
      <c r="R54" s="365">
        <f t="shared" si="11"/>
        <v>718.2620000000001</v>
      </c>
      <c r="S54" s="366">
        <f t="shared" si="12"/>
        <v>0.0020812292299797444</v>
      </c>
      <c r="T54" s="383">
        <v>245.109</v>
      </c>
      <c r="U54" s="364">
        <v>168.701</v>
      </c>
      <c r="V54" s="365">
        <v>0.565</v>
      </c>
      <c r="W54" s="364">
        <v>0.11599999999999999</v>
      </c>
      <c r="X54" s="365">
        <f t="shared" si="13"/>
        <v>414.491</v>
      </c>
      <c r="Y54" s="368">
        <f t="shared" si="14"/>
        <v>0.732877191543363</v>
      </c>
    </row>
    <row r="55" spans="1:25" ht="19.5" customHeight="1" thickBot="1">
      <c r="A55" s="369" t="s">
        <v>272</v>
      </c>
      <c r="B55" s="370">
        <v>47.316</v>
      </c>
      <c r="C55" s="371">
        <v>0</v>
      </c>
      <c r="D55" s="372">
        <v>0.5509999999999999</v>
      </c>
      <c r="E55" s="371">
        <v>12.573</v>
      </c>
      <c r="F55" s="372">
        <f t="shared" si="8"/>
        <v>60.440000000000005</v>
      </c>
      <c r="G55" s="373">
        <f t="shared" si="9"/>
        <v>0.001234189222322138</v>
      </c>
      <c r="H55" s="370">
        <v>254.63700000000003</v>
      </c>
      <c r="I55" s="371">
        <v>26.419</v>
      </c>
      <c r="J55" s="372">
        <v>15.468</v>
      </c>
      <c r="K55" s="371">
        <v>7.5040000000000004</v>
      </c>
      <c r="L55" s="372">
        <f t="shared" si="10"/>
        <v>304.0280000000001</v>
      </c>
      <c r="M55" s="374">
        <f t="shared" si="16"/>
        <v>-0.8012025208204507</v>
      </c>
      <c r="N55" s="370">
        <v>630.136</v>
      </c>
      <c r="O55" s="371">
        <v>31.079000000000004</v>
      </c>
      <c r="P55" s="372">
        <v>36.438</v>
      </c>
      <c r="Q55" s="371">
        <v>89.389</v>
      </c>
      <c r="R55" s="372">
        <f t="shared" si="11"/>
        <v>787.0419999999999</v>
      </c>
      <c r="S55" s="373">
        <f t="shared" si="12"/>
        <v>0.002280525512447711</v>
      </c>
      <c r="T55" s="384">
        <v>1579.3140000000003</v>
      </c>
      <c r="U55" s="371">
        <v>266.59900000000005</v>
      </c>
      <c r="V55" s="372">
        <v>87.03699999999999</v>
      </c>
      <c r="W55" s="371">
        <v>137.711</v>
      </c>
      <c r="X55" s="372">
        <f t="shared" si="13"/>
        <v>2070.6610000000005</v>
      </c>
      <c r="Y55" s="375">
        <f t="shared" si="14"/>
        <v>-0.6199078458521218</v>
      </c>
    </row>
    <row r="56" spans="1:25" s="137" customFormat="1" ht="19.5" customHeight="1" thickBot="1">
      <c r="A56" s="144" t="s">
        <v>51</v>
      </c>
      <c r="B56" s="141">
        <v>53.54900000000001</v>
      </c>
      <c r="C56" s="140">
        <v>0.876</v>
      </c>
      <c r="D56" s="139">
        <v>0</v>
      </c>
      <c r="E56" s="140">
        <v>0</v>
      </c>
      <c r="F56" s="139">
        <f t="shared" si="8"/>
        <v>54.425000000000004</v>
      </c>
      <c r="G56" s="142">
        <f t="shared" si="9"/>
        <v>0.0011113624822118194</v>
      </c>
      <c r="H56" s="141">
        <v>77.83500000000001</v>
      </c>
      <c r="I56" s="140">
        <v>0</v>
      </c>
      <c r="J56" s="139"/>
      <c r="K56" s="140"/>
      <c r="L56" s="139">
        <f t="shared" si="10"/>
        <v>77.83500000000001</v>
      </c>
      <c r="M56" s="143">
        <f t="shared" si="16"/>
        <v>-0.30076443759234284</v>
      </c>
      <c r="N56" s="141">
        <v>373.12000000000006</v>
      </c>
      <c r="O56" s="140">
        <v>7.049000000000001</v>
      </c>
      <c r="P56" s="139">
        <v>0.145</v>
      </c>
      <c r="Q56" s="140">
        <v>0.06</v>
      </c>
      <c r="R56" s="139">
        <f t="shared" si="11"/>
        <v>380.374</v>
      </c>
      <c r="S56" s="142">
        <f t="shared" si="12"/>
        <v>0.0011021681324145161</v>
      </c>
      <c r="T56" s="141">
        <v>677.5989999999998</v>
      </c>
      <c r="U56" s="140">
        <v>0</v>
      </c>
      <c r="V56" s="139"/>
      <c r="W56" s="140">
        <v>0</v>
      </c>
      <c r="X56" s="139">
        <f t="shared" si="13"/>
        <v>677.5989999999998</v>
      </c>
      <c r="Y56" s="138">
        <f t="shared" si="14"/>
        <v>-0.43864438997105937</v>
      </c>
    </row>
    <row r="57" ht="10.5" customHeight="1" thickTop="1">
      <c r="A57" s="105"/>
    </row>
    <row r="58" ht="14.25">
      <c r="A58" s="105" t="s">
        <v>50</v>
      </c>
    </row>
    <row r="59" ht="14.25">
      <c r="A59" s="112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7:Y65536 M57:M65536 Y3 M3 M5 Y5 Y7:Y8 M7:M8">
    <cfRule type="cellIs" priority="4" dxfId="95" operator="lessThan" stopIfTrue="1">
      <formula>0</formula>
    </cfRule>
  </conditionalFormatting>
  <conditionalFormatting sqref="Y9:Y56 M9:M56">
    <cfRule type="cellIs" priority="5" dxfId="95" operator="lessThan" stopIfTrue="1">
      <formula>0</formula>
    </cfRule>
    <cfRule type="cellIs" priority="6" dxfId="97" operator="greaterThanOrEqual" stopIfTrue="1">
      <formula>0</formula>
    </cfRule>
  </conditionalFormatting>
  <conditionalFormatting sqref="Y52 M52">
    <cfRule type="cellIs" priority="2" dxfId="95" operator="lessThan" stopIfTrue="1">
      <formula>0</formula>
    </cfRule>
    <cfRule type="cellIs" priority="3" dxfId="97" operator="greaterThanOrEqual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3:W5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8"/>
  <sheetViews>
    <sheetView showGridLines="0" zoomScale="80" zoomScaleNormal="80" zoomScalePageLayoutView="0" workbookViewId="0" topLeftCell="A37">
      <selection activeCell="T45" sqref="T45:W45"/>
    </sheetView>
  </sheetViews>
  <sheetFormatPr defaultColWidth="8.00390625" defaultRowHeight="15"/>
  <cols>
    <col min="1" max="1" width="20.28125" style="112" customWidth="1"/>
    <col min="2" max="2" width="8.57421875" style="112" customWidth="1"/>
    <col min="3" max="3" width="9.7109375" style="112" bestFit="1" customWidth="1"/>
    <col min="4" max="4" width="8.00390625" style="112" bestFit="1" customWidth="1"/>
    <col min="5" max="5" width="9.7109375" style="112" bestFit="1" customWidth="1"/>
    <col min="6" max="6" width="9.421875" style="112" bestFit="1" customWidth="1"/>
    <col min="7" max="7" width="11.28125" style="112" customWidth="1"/>
    <col min="8" max="8" width="9.28125" style="112" bestFit="1" customWidth="1"/>
    <col min="9" max="9" width="9.7109375" style="112" bestFit="1" customWidth="1"/>
    <col min="10" max="10" width="8.57421875" style="112" customWidth="1"/>
    <col min="11" max="11" width="9.7109375" style="112" bestFit="1" customWidth="1"/>
    <col min="12" max="12" width="9.28125" style="112" bestFit="1" customWidth="1"/>
    <col min="13" max="13" width="11.57421875" style="112" customWidth="1"/>
    <col min="14" max="14" width="9.7109375" style="112" customWidth="1"/>
    <col min="15" max="15" width="10.8515625" style="112" customWidth="1"/>
    <col min="16" max="16" width="9.57421875" style="112" customWidth="1"/>
    <col min="17" max="17" width="10.140625" style="112" customWidth="1"/>
    <col min="18" max="18" width="10.57421875" style="112" customWidth="1"/>
    <col min="19" max="19" width="11.00390625" style="112" customWidth="1"/>
    <col min="20" max="20" width="10.421875" style="112" customWidth="1"/>
    <col min="21" max="23" width="10.28125" style="112" customWidth="1"/>
    <col min="24" max="24" width="10.421875" style="112" customWidth="1"/>
    <col min="25" max="25" width="8.7109375" style="112" bestFit="1" customWidth="1"/>
    <col min="26" max="16384" width="8.00390625" style="112" customWidth="1"/>
  </cols>
  <sheetData>
    <row r="1" spans="24:25" ht="18.75" thickBot="1">
      <c r="X1" s="620" t="s">
        <v>26</v>
      </c>
      <c r="Y1" s="621"/>
    </row>
    <row r="2" ht="5.25" customHeight="1" thickBot="1"/>
    <row r="3" spans="1:25" ht="24.75" customHeight="1" thickTop="1">
      <c r="A3" s="678" t="s">
        <v>66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  <c r="X3" s="679"/>
      <c r="Y3" s="680"/>
    </row>
    <row r="4" spans="1:25" ht="21" customHeight="1" thickBot="1">
      <c r="A4" s="689" t="s">
        <v>42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1"/>
    </row>
    <row r="5" spans="1:25" s="164" customFormat="1" ht="18" customHeight="1" thickBot="1" thickTop="1">
      <c r="A5" s="625" t="s">
        <v>65</v>
      </c>
      <c r="B5" s="702" t="s">
        <v>34</v>
      </c>
      <c r="C5" s="703"/>
      <c r="D5" s="703"/>
      <c r="E5" s="703"/>
      <c r="F5" s="703"/>
      <c r="G5" s="703"/>
      <c r="H5" s="703"/>
      <c r="I5" s="703"/>
      <c r="J5" s="705"/>
      <c r="K5" s="705"/>
      <c r="L5" s="705"/>
      <c r="M5" s="706"/>
      <c r="N5" s="702" t="s">
        <v>33</v>
      </c>
      <c r="O5" s="703"/>
      <c r="P5" s="703"/>
      <c r="Q5" s="703"/>
      <c r="R5" s="703"/>
      <c r="S5" s="703"/>
      <c r="T5" s="703"/>
      <c r="U5" s="703"/>
      <c r="V5" s="703"/>
      <c r="W5" s="703"/>
      <c r="X5" s="703"/>
      <c r="Y5" s="704"/>
    </row>
    <row r="6" spans="1:25" s="125" customFormat="1" ht="26.25" customHeight="1" thickBot="1">
      <c r="A6" s="626"/>
      <c r="B6" s="684" t="s">
        <v>149</v>
      </c>
      <c r="C6" s="685"/>
      <c r="D6" s="685"/>
      <c r="E6" s="685"/>
      <c r="F6" s="685"/>
      <c r="G6" s="681" t="s">
        <v>32</v>
      </c>
      <c r="H6" s="684" t="s">
        <v>150</v>
      </c>
      <c r="I6" s="685"/>
      <c r="J6" s="685"/>
      <c r="K6" s="685"/>
      <c r="L6" s="685"/>
      <c r="M6" s="692" t="s">
        <v>31</v>
      </c>
      <c r="N6" s="684" t="s">
        <v>151</v>
      </c>
      <c r="O6" s="685"/>
      <c r="P6" s="685"/>
      <c r="Q6" s="685"/>
      <c r="R6" s="685"/>
      <c r="S6" s="681" t="s">
        <v>32</v>
      </c>
      <c r="T6" s="684" t="s">
        <v>152</v>
      </c>
      <c r="U6" s="685"/>
      <c r="V6" s="685"/>
      <c r="W6" s="685"/>
      <c r="X6" s="685"/>
      <c r="Y6" s="686" t="s">
        <v>31</v>
      </c>
    </row>
    <row r="7" spans="1:25" s="125" customFormat="1" ht="26.25" customHeight="1">
      <c r="A7" s="627"/>
      <c r="B7" s="619" t="s">
        <v>20</v>
      </c>
      <c r="C7" s="615"/>
      <c r="D7" s="614" t="s">
        <v>19</v>
      </c>
      <c r="E7" s="615"/>
      <c r="F7" s="711" t="s">
        <v>15</v>
      </c>
      <c r="G7" s="682"/>
      <c r="H7" s="619" t="s">
        <v>20</v>
      </c>
      <c r="I7" s="615"/>
      <c r="J7" s="614" t="s">
        <v>19</v>
      </c>
      <c r="K7" s="615"/>
      <c r="L7" s="711" t="s">
        <v>15</v>
      </c>
      <c r="M7" s="693"/>
      <c r="N7" s="619" t="s">
        <v>20</v>
      </c>
      <c r="O7" s="615"/>
      <c r="P7" s="614" t="s">
        <v>19</v>
      </c>
      <c r="Q7" s="615"/>
      <c r="R7" s="711" t="s">
        <v>15</v>
      </c>
      <c r="S7" s="682"/>
      <c r="T7" s="619" t="s">
        <v>20</v>
      </c>
      <c r="U7" s="615"/>
      <c r="V7" s="614" t="s">
        <v>19</v>
      </c>
      <c r="W7" s="615"/>
      <c r="X7" s="711" t="s">
        <v>15</v>
      </c>
      <c r="Y7" s="687"/>
    </row>
    <row r="8" spans="1:25" s="160" customFormat="1" ht="15.75" customHeight="1" thickBot="1">
      <c r="A8" s="628"/>
      <c r="B8" s="163" t="s">
        <v>29</v>
      </c>
      <c r="C8" s="161" t="s">
        <v>28</v>
      </c>
      <c r="D8" s="162" t="s">
        <v>29</v>
      </c>
      <c r="E8" s="161" t="s">
        <v>28</v>
      </c>
      <c r="F8" s="677"/>
      <c r="G8" s="683"/>
      <c r="H8" s="163" t="s">
        <v>29</v>
      </c>
      <c r="I8" s="161" t="s">
        <v>28</v>
      </c>
      <c r="J8" s="162" t="s">
        <v>29</v>
      </c>
      <c r="K8" s="161" t="s">
        <v>28</v>
      </c>
      <c r="L8" s="677"/>
      <c r="M8" s="694"/>
      <c r="N8" s="163" t="s">
        <v>29</v>
      </c>
      <c r="O8" s="161" t="s">
        <v>28</v>
      </c>
      <c r="P8" s="162" t="s">
        <v>29</v>
      </c>
      <c r="Q8" s="161" t="s">
        <v>28</v>
      </c>
      <c r="R8" s="677"/>
      <c r="S8" s="683"/>
      <c r="T8" s="163" t="s">
        <v>29</v>
      </c>
      <c r="U8" s="161" t="s">
        <v>28</v>
      </c>
      <c r="V8" s="162" t="s">
        <v>29</v>
      </c>
      <c r="W8" s="161" t="s">
        <v>28</v>
      </c>
      <c r="X8" s="677"/>
      <c r="Y8" s="688"/>
    </row>
    <row r="9" spans="1:25" s="114" customFormat="1" ht="18" customHeight="1" thickBot="1" thickTop="1">
      <c r="A9" s="213" t="s">
        <v>22</v>
      </c>
      <c r="B9" s="205">
        <f>B10+B14+B24+B33+B41+B45</f>
        <v>25070.021999999997</v>
      </c>
      <c r="C9" s="204">
        <f>C10+C14+C24+C33+C41+C45</f>
        <v>14500.525000000001</v>
      </c>
      <c r="D9" s="203">
        <f>D10+D14+D24+D33+D41+D45</f>
        <v>6296.044999999999</v>
      </c>
      <c r="E9" s="204">
        <f>E10+E14+E24+E33+E41+E45</f>
        <v>3104.829</v>
      </c>
      <c r="F9" s="203">
        <f>SUM(B9:E9)</f>
        <v>48971.420999999995</v>
      </c>
      <c r="G9" s="206">
        <f>F9/$F$9</f>
        <v>1</v>
      </c>
      <c r="H9" s="205">
        <f>H10+H14+H24+H33+H41+H45</f>
        <v>26989.008</v>
      </c>
      <c r="I9" s="204">
        <f>I10+I14+I24+I33+I41+I45</f>
        <v>16475.081000000002</v>
      </c>
      <c r="J9" s="203">
        <f>J10+J14+J24+J33+J41+J45</f>
        <v>2718.368</v>
      </c>
      <c r="K9" s="204">
        <f>K10+K14+K24+K33+K41+K45</f>
        <v>1373.11</v>
      </c>
      <c r="L9" s="203">
        <f>SUM(H9:K9)</f>
        <v>47555.56700000001</v>
      </c>
      <c r="M9" s="319">
        <f>IF(ISERROR(F9/L9-1),"         /0",(F9/L9-1))</f>
        <v>0.02977262367621414</v>
      </c>
      <c r="N9" s="205">
        <f>N10+N14+N24+N33+N41+N45</f>
        <v>183272.35699999993</v>
      </c>
      <c r="O9" s="204">
        <f>O10+O14+O24+O33+O41+O45</f>
        <v>95423.619</v>
      </c>
      <c r="P9" s="203">
        <f>P10+P14+P24+P33+P41+P45</f>
        <v>49504.51397</v>
      </c>
      <c r="Q9" s="204">
        <f>Q10+Q14+Q24+Q33+Q41+Q45</f>
        <v>16913.825000000004</v>
      </c>
      <c r="R9" s="203">
        <f>SUM(N9:Q9)</f>
        <v>345114.3149699999</v>
      </c>
      <c r="S9" s="206">
        <f>R9/$R$9</f>
        <v>1</v>
      </c>
      <c r="T9" s="205">
        <f>T10+T14+T24+T33+T41+T45</f>
        <v>194732.41700000007</v>
      </c>
      <c r="U9" s="204">
        <f>U10+U14+U24+U33+U41+U45</f>
        <v>107672.37800000004</v>
      </c>
      <c r="V9" s="203">
        <f>V10+V14+V24+V33+V41+V45</f>
        <v>29583.096</v>
      </c>
      <c r="W9" s="204">
        <f>W10+W14+W24+W33+W41+W45</f>
        <v>10790.142999999998</v>
      </c>
      <c r="X9" s="203">
        <f>SUM(T9:W9)</f>
        <v>342778.0340000001</v>
      </c>
      <c r="Y9" s="202">
        <f>IF(ISERROR(R9/X9-1),"         /0",(R9/X9-1))</f>
        <v>0.006815725449897947</v>
      </c>
    </row>
    <row r="10" spans="1:25" s="174" customFormat="1" ht="19.5" customHeight="1" thickTop="1">
      <c r="A10" s="183" t="s">
        <v>56</v>
      </c>
      <c r="B10" s="180">
        <f>SUM(B11:B13)</f>
        <v>16053.970000000001</v>
      </c>
      <c r="C10" s="179">
        <f>SUM(C11:C13)</f>
        <v>6061.272000000001</v>
      </c>
      <c r="D10" s="178">
        <f>SUM(D11:D13)</f>
        <v>5057.467999999999</v>
      </c>
      <c r="E10" s="177">
        <f>SUM(E11:E13)</f>
        <v>2217.4240000000004</v>
      </c>
      <c r="F10" s="178">
        <f aca="true" t="shared" si="0" ref="F10:F45">SUM(B10:E10)</f>
        <v>29390.134</v>
      </c>
      <c r="G10" s="181">
        <f aca="true" t="shared" si="1" ref="G10:G45">F10/$F$9</f>
        <v>0.6001486867207713</v>
      </c>
      <c r="H10" s="180">
        <f>SUM(H11:H13)</f>
        <v>18087.208000000002</v>
      </c>
      <c r="I10" s="179">
        <f>SUM(I11:I13)</f>
        <v>7423.359000000001</v>
      </c>
      <c r="J10" s="178">
        <f>SUM(J11:J13)</f>
        <v>2446.544</v>
      </c>
      <c r="K10" s="177">
        <f>SUM(K11:K13)</f>
        <v>653.559</v>
      </c>
      <c r="L10" s="178">
        <f aca="true" t="shared" si="2" ref="L10:L45">SUM(H10:K10)</f>
        <v>28610.670000000006</v>
      </c>
      <c r="M10" s="182">
        <f aca="true" t="shared" si="3" ref="M10:M23">IF(ISERROR(F10/L10-1),"         /0",(F10/L10-1))</f>
        <v>0.027243821972711357</v>
      </c>
      <c r="N10" s="180">
        <f>SUM(N11:N13)</f>
        <v>126933.80199999994</v>
      </c>
      <c r="O10" s="179">
        <f>SUM(O11:O13)</f>
        <v>40999.22300000001</v>
      </c>
      <c r="P10" s="178">
        <f>SUM(P11:P13)</f>
        <v>45326.35297</v>
      </c>
      <c r="Q10" s="177">
        <f>SUM(Q11:Q13)</f>
        <v>14301.974000000002</v>
      </c>
      <c r="R10" s="178">
        <f aca="true" t="shared" si="4" ref="R10:R45">SUM(N10:Q10)</f>
        <v>227561.35196999996</v>
      </c>
      <c r="S10" s="181">
        <f aca="true" t="shared" si="5" ref="S10:S45">R10/$R$9</f>
        <v>0.6593796376999934</v>
      </c>
      <c r="T10" s="180">
        <f>SUM(T11:T13)</f>
        <v>130091.22500000003</v>
      </c>
      <c r="U10" s="179">
        <f>SUM(U11:U13)</f>
        <v>50136.21100000004</v>
      </c>
      <c r="V10" s="178">
        <f>SUM(V11:V13)</f>
        <v>27427.745</v>
      </c>
      <c r="W10" s="177">
        <f>SUM(W11:W13)</f>
        <v>7556.628999999999</v>
      </c>
      <c r="X10" s="178">
        <f aca="true" t="shared" si="6" ref="X10:X42">SUM(T10:W10)</f>
        <v>215211.81000000006</v>
      </c>
      <c r="Y10" s="175">
        <f aca="true" t="shared" si="7" ref="Y10:Y45">IF(ISERROR(R10/X10-1),"         /0",IF(R10/X10&gt;5,"  *  ",(R10/X10-1)))</f>
        <v>0.057383198301245164</v>
      </c>
    </row>
    <row r="11" spans="1:25" ht="19.5" customHeight="1">
      <c r="A11" s="362" t="s">
        <v>351</v>
      </c>
      <c r="B11" s="363">
        <v>15889.333</v>
      </c>
      <c r="C11" s="364">
        <v>5763.021000000001</v>
      </c>
      <c r="D11" s="365">
        <v>4965.384999999999</v>
      </c>
      <c r="E11" s="386">
        <v>2159.068</v>
      </c>
      <c r="F11" s="365">
        <f t="shared" si="0"/>
        <v>28776.806999999997</v>
      </c>
      <c r="G11" s="366">
        <f t="shared" si="1"/>
        <v>0.5876245045043721</v>
      </c>
      <c r="H11" s="363">
        <v>17835.003</v>
      </c>
      <c r="I11" s="364">
        <v>7331.0790000000015</v>
      </c>
      <c r="J11" s="365">
        <v>2446.544</v>
      </c>
      <c r="K11" s="386">
        <v>653.559</v>
      </c>
      <c r="L11" s="365">
        <f t="shared" si="2"/>
        <v>28266.185000000005</v>
      </c>
      <c r="M11" s="367">
        <f t="shared" si="3"/>
        <v>0.0180647653724757</v>
      </c>
      <c r="N11" s="363">
        <v>121537.79899999994</v>
      </c>
      <c r="O11" s="364">
        <v>39638.758000000016</v>
      </c>
      <c r="P11" s="365">
        <v>42218.34297</v>
      </c>
      <c r="Q11" s="386">
        <v>11671.416000000001</v>
      </c>
      <c r="R11" s="365">
        <f t="shared" si="4"/>
        <v>215066.31596999997</v>
      </c>
      <c r="S11" s="366">
        <f t="shared" si="5"/>
        <v>0.6231741386580711</v>
      </c>
      <c r="T11" s="363">
        <v>128120.98900000003</v>
      </c>
      <c r="U11" s="364">
        <v>49480.81300000004</v>
      </c>
      <c r="V11" s="365">
        <v>27427.745</v>
      </c>
      <c r="W11" s="386">
        <v>7556.628999999999</v>
      </c>
      <c r="X11" s="365">
        <f t="shared" si="6"/>
        <v>212586.17600000006</v>
      </c>
      <c r="Y11" s="368">
        <f t="shared" si="7"/>
        <v>0.011666515747476902</v>
      </c>
    </row>
    <row r="12" spans="1:25" ht="19.5" customHeight="1">
      <c r="A12" s="369" t="s">
        <v>352</v>
      </c>
      <c r="B12" s="370">
        <v>139.02599999999998</v>
      </c>
      <c r="C12" s="371">
        <v>146.652</v>
      </c>
      <c r="D12" s="372">
        <v>92.083</v>
      </c>
      <c r="E12" s="389">
        <v>58.356</v>
      </c>
      <c r="F12" s="372">
        <f t="shared" si="0"/>
        <v>436.11699999999996</v>
      </c>
      <c r="G12" s="373">
        <f t="shared" si="1"/>
        <v>0.00890554105015658</v>
      </c>
      <c r="H12" s="370">
        <v>152.876</v>
      </c>
      <c r="I12" s="371">
        <v>91.465</v>
      </c>
      <c r="J12" s="372"/>
      <c r="K12" s="389"/>
      <c r="L12" s="372">
        <f t="shared" si="2"/>
        <v>244.341</v>
      </c>
      <c r="M12" s="374">
        <f t="shared" si="3"/>
        <v>0.7848703246692121</v>
      </c>
      <c r="N12" s="370">
        <v>833.3380000000002</v>
      </c>
      <c r="O12" s="371">
        <v>694.1250000000002</v>
      </c>
      <c r="P12" s="372">
        <v>148.203</v>
      </c>
      <c r="Q12" s="389">
        <v>99.093</v>
      </c>
      <c r="R12" s="372">
        <f t="shared" si="4"/>
        <v>1774.7590000000005</v>
      </c>
      <c r="S12" s="373">
        <f t="shared" si="5"/>
        <v>0.005142525021467964</v>
      </c>
      <c r="T12" s="370">
        <v>973.3979999999998</v>
      </c>
      <c r="U12" s="371">
        <v>652.334</v>
      </c>
      <c r="V12" s="372"/>
      <c r="W12" s="389"/>
      <c r="X12" s="372">
        <f t="shared" si="6"/>
        <v>1625.7319999999997</v>
      </c>
      <c r="Y12" s="375">
        <f t="shared" si="7"/>
        <v>0.09166763033513559</v>
      </c>
    </row>
    <row r="13" spans="1:25" ht="19.5" customHeight="1" thickBot="1">
      <c r="A13" s="376" t="s">
        <v>353</v>
      </c>
      <c r="B13" s="377">
        <v>25.611</v>
      </c>
      <c r="C13" s="378">
        <v>151.599</v>
      </c>
      <c r="D13" s="379">
        <v>0</v>
      </c>
      <c r="E13" s="392">
        <v>0</v>
      </c>
      <c r="F13" s="379">
        <f t="shared" si="0"/>
        <v>177.20999999999998</v>
      </c>
      <c r="G13" s="380">
        <f t="shared" si="1"/>
        <v>0.003618641166242654</v>
      </c>
      <c r="H13" s="377">
        <v>99.329</v>
      </c>
      <c r="I13" s="378">
        <v>0.815</v>
      </c>
      <c r="J13" s="379"/>
      <c r="K13" s="392"/>
      <c r="L13" s="379">
        <f t="shared" si="2"/>
        <v>100.14399999999999</v>
      </c>
      <c r="M13" s="381">
        <f t="shared" si="3"/>
        <v>0.7695518453427064</v>
      </c>
      <c r="N13" s="377">
        <v>4562.665</v>
      </c>
      <c r="O13" s="378">
        <v>666.34</v>
      </c>
      <c r="P13" s="379">
        <v>2959.8070000000002</v>
      </c>
      <c r="Q13" s="392">
        <v>2531.465</v>
      </c>
      <c r="R13" s="379">
        <f t="shared" si="4"/>
        <v>10720.277</v>
      </c>
      <c r="S13" s="380">
        <f t="shared" si="5"/>
        <v>0.031062974020454333</v>
      </c>
      <c r="T13" s="377">
        <v>996.8380000000001</v>
      </c>
      <c r="U13" s="378">
        <v>3.064</v>
      </c>
      <c r="V13" s="379"/>
      <c r="W13" s="392"/>
      <c r="X13" s="379">
        <f t="shared" si="6"/>
        <v>999.902</v>
      </c>
      <c r="Y13" s="382" t="str">
        <f t="shared" si="7"/>
        <v>  *  </v>
      </c>
    </row>
    <row r="14" spans="1:25" s="174" customFormat="1" ht="19.5" customHeight="1">
      <c r="A14" s="183" t="s">
        <v>55</v>
      </c>
      <c r="B14" s="180">
        <f>SUM(B15:B23)</f>
        <v>4604.922</v>
      </c>
      <c r="C14" s="179">
        <f>SUM(C15:C23)</f>
        <v>4365.198</v>
      </c>
      <c r="D14" s="178">
        <f>SUM(D15:D23)</f>
        <v>147.51000000000002</v>
      </c>
      <c r="E14" s="177">
        <f>SUM(E15:E23)</f>
        <v>98.62400000000001</v>
      </c>
      <c r="F14" s="178">
        <f t="shared" si="0"/>
        <v>9216.253999999999</v>
      </c>
      <c r="G14" s="181">
        <f t="shared" si="1"/>
        <v>0.1881965810222252</v>
      </c>
      <c r="H14" s="180">
        <f>SUM(H15:H23)</f>
        <v>3862.897</v>
      </c>
      <c r="I14" s="179">
        <f>SUM(I15:I23)</f>
        <v>4920.076000000001</v>
      </c>
      <c r="J14" s="178">
        <f>SUM(J15:J23)</f>
        <v>145.03699999999998</v>
      </c>
      <c r="K14" s="177">
        <f>SUM(K15:K23)</f>
        <v>540.962</v>
      </c>
      <c r="L14" s="178">
        <f t="shared" si="2"/>
        <v>9468.972000000002</v>
      </c>
      <c r="M14" s="182">
        <f t="shared" si="3"/>
        <v>-0.02668906402933735</v>
      </c>
      <c r="N14" s="180">
        <f>SUM(N15:N23)</f>
        <v>26233.380000000005</v>
      </c>
      <c r="O14" s="179">
        <f>SUM(O15:O23)</f>
        <v>29530.220999999998</v>
      </c>
      <c r="P14" s="178">
        <f>SUM(P15:P23)</f>
        <v>1359.44</v>
      </c>
      <c r="Q14" s="177">
        <f>SUM(Q15:Q23)</f>
        <v>764.528</v>
      </c>
      <c r="R14" s="178">
        <f t="shared" si="4"/>
        <v>57887.569</v>
      </c>
      <c r="S14" s="181">
        <f t="shared" si="5"/>
        <v>0.16773447663285732</v>
      </c>
      <c r="T14" s="180">
        <f>SUM(T15:T23)</f>
        <v>26729.344</v>
      </c>
      <c r="U14" s="179">
        <f>SUM(U15:U23)</f>
        <v>31240.436</v>
      </c>
      <c r="V14" s="178">
        <f>SUM(V15:V23)</f>
        <v>920.5020000000002</v>
      </c>
      <c r="W14" s="177">
        <f>SUM(W15:W23)</f>
        <v>2331.626</v>
      </c>
      <c r="X14" s="178">
        <f t="shared" si="6"/>
        <v>61221.907999999996</v>
      </c>
      <c r="Y14" s="175">
        <f t="shared" si="7"/>
        <v>-0.05446316700877718</v>
      </c>
    </row>
    <row r="15" spans="1:25" ht="19.5" customHeight="1">
      <c r="A15" s="362" t="s">
        <v>355</v>
      </c>
      <c r="B15" s="363">
        <v>1184.595</v>
      </c>
      <c r="C15" s="364">
        <v>1313.379</v>
      </c>
      <c r="D15" s="365">
        <v>0.4</v>
      </c>
      <c r="E15" s="386">
        <v>0.42</v>
      </c>
      <c r="F15" s="365">
        <f t="shared" si="0"/>
        <v>2498.7940000000003</v>
      </c>
      <c r="G15" s="366">
        <f t="shared" si="1"/>
        <v>0.051025556313752884</v>
      </c>
      <c r="H15" s="363">
        <v>697.5629999999999</v>
      </c>
      <c r="I15" s="364">
        <v>1232.822</v>
      </c>
      <c r="J15" s="365">
        <v>65.618</v>
      </c>
      <c r="K15" s="364">
        <v>0</v>
      </c>
      <c r="L15" s="365">
        <f t="shared" si="2"/>
        <v>1996.0029999999997</v>
      </c>
      <c r="M15" s="367">
        <f t="shared" si="3"/>
        <v>0.2518989199916035</v>
      </c>
      <c r="N15" s="363">
        <v>4511.888</v>
      </c>
      <c r="O15" s="364">
        <v>8011.736000000001</v>
      </c>
      <c r="P15" s="365">
        <v>223.137</v>
      </c>
      <c r="Q15" s="364">
        <v>77.90100000000001</v>
      </c>
      <c r="R15" s="365">
        <f t="shared" si="4"/>
        <v>12824.662</v>
      </c>
      <c r="S15" s="366">
        <f t="shared" si="5"/>
        <v>0.03716062024583021</v>
      </c>
      <c r="T15" s="383">
        <v>5970.306</v>
      </c>
      <c r="U15" s="364">
        <v>8814.436000000002</v>
      </c>
      <c r="V15" s="365">
        <v>353.799</v>
      </c>
      <c r="W15" s="386">
        <v>34.349999999999994</v>
      </c>
      <c r="X15" s="365">
        <f t="shared" si="6"/>
        <v>15172.891000000001</v>
      </c>
      <c r="Y15" s="368">
        <f t="shared" si="7"/>
        <v>-0.1547647709325798</v>
      </c>
    </row>
    <row r="16" spans="1:25" ht="19.5" customHeight="1">
      <c r="A16" s="369" t="s">
        <v>357</v>
      </c>
      <c r="B16" s="370">
        <v>875.1370000000001</v>
      </c>
      <c r="C16" s="371">
        <v>689.933</v>
      </c>
      <c r="D16" s="372">
        <v>147.11</v>
      </c>
      <c r="E16" s="389">
        <v>14.175</v>
      </c>
      <c r="F16" s="372">
        <f t="shared" si="0"/>
        <v>1726.3550000000002</v>
      </c>
      <c r="G16" s="373">
        <f t="shared" si="1"/>
        <v>0.03525229541531989</v>
      </c>
      <c r="H16" s="370">
        <v>647.1579999999999</v>
      </c>
      <c r="I16" s="371">
        <v>1087.9070000000002</v>
      </c>
      <c r="J16" s="372">
        <v>8.48</v>
      </c>
      <c r="K16" s="371">
        <v>29.971</v>
      </c>
      <c r="L16" s="372">
        <f t="shared" si="2"/>
        <v>1773.516</v>
      </c>
      <c r="M16" s="374">
        <f t="shared" si="3"/>
        <v>-0.026591809715841186</v>
      </c>
      <c r="N16" s="370">
        <v>5111.739</v>
      </c>
      <c r="O16" s="371">
        <v>6877.654999999999</v>
      </c>
      <c r="P16" s="372">
        <v>930.7040000000001</v>
      </c>
      <c r="Q16" s="371">
        <v>65.32300000000001</v>
      </c>
      <c r="R16" s="372">
        <f t="shared" si="4"/>
        <v>12985.420999999998</v>
      </c>
      <c r="S16" s="373">
        <f t="shared" si="5"/>
        <v>0.037626434015432815</v>
      </c>
      <c r="T16" s="384">
        <v>4084.329</v>
      </c>
      <c r="U16" s="371">
        <v>7739.113000000001</v>
      </c>
      <c r="V16" s="372">
        <v>17.002000000000002</v>
      </c>
      <c r="W16" s="371">
        <v>34.295</v>
      </c>
      <c r="X16" s="372">
        <f t="shared" si="6"/>
        <v>11874.739000000001</v>
      </c>
      <c r="Y16" s="375">
        <f t="shared" si="7"/>
        <v>0.09353317155012819</v>
      </c>
    </row>
    <row r="17" spans="1:25" ht="19.5" customHeight="1">
      <c r="A17" s="369" t="s">
        <v>354</v>
      </c>
      <c r="B17" s="370">
        <v>945.7429999999999</v>
      </c>
      <c r="C17" s="371">
        <v>724.37</v>
      </c>
      <c r="D17" s="372">
        <v>0</v>
      </c>
      <c r="E17" s="389">
        <v>0</v>
      </c>
      <c r="F17" s="372">
        <f>SUM(B17:E17)</f>
        <v>1670.1129999999998</v>
      </c>
      <c r="G17" s="373">
        <f>F17/$F$9</f>
        <v>0.03410382966016036</v>
      </c>
      <c r="H17" s="370">
        <v>910.071</v>
      </c>
      <c r="I17" s="371">
        <v>855.6080000000001</v>
      </c>
      <c r="J17" s="372">
        <v>70.939</v>
      </c>
      <c r="K17" s="371">
        <v>4.346</v>
      </c>
      <c r="L17" s="372">
        <f>SUM(H17:K17)</f>
        <v>1840.9640000000002</v>
      </c>
      <c r="M17" s="374">
        <f>IF(ISERROR(F17/L17-1),"         /0",(F17/L17-1))</f>
        <v>-0.09280518250221093</v>
      </c>
      <c r="N17" s="370">
        <v>5770.382000000002</v>
      </c>
      <c r="O17" s="371">
        <v>4055.556999999999</v>
      </c>
      <c r="P17" s="372">
        <v>5.878</v>
      </c>
      <c r="Q17" s="371">
        <v>128.454</v>
      </c>
      <c r="R17" s="372">
        <f>SUM(N17:Q17)</f>
        <v>9960.271000000002</v>
      </c>
      <c r="S17" s="373">
        <f>R17/$R$9</f>
        <v>0.028860787767861294</v>
      </c>
      <c r="T17" s="384">
        <v>6028.158000000001</v>
      </c>
      <c r="U17" s="371">
        <v>3950.107000000001</v>
      </c>
      <c r="V17" s="372">
        <v>166.793</v>
      </c>
      <c r="W17" s="371">
        <v>54.57600000000001</v>
      </c>
      <c r="X17" s="372">
        <f>SUM(T17:W17)</f>
        <v>10199.634000000002</v>
      </c>
      <c r="Y17" s="375">
        <f>IF(ISERROR(R17/X17-1),"         /0",IF(R17/X17&gt;5,"  *  ",(R17/X17-1)))</f>
        <v>-0.023467802864298837</v>
      </c>
    </row>
    <row r="18" spans="1:25" ht="19.5" customHeight="1">
      <c r="A18" s="369" t="s">
        <v>356</v>
      </c>
      <c r="B18" s="370">
        <v>447.939</v>
      </c>
      <c r="C18" s="371">
        <v>1078.4650000000001</v>
      </c>
      <c r="D18" s="372">
        <v>0</v>
      </c>
      <c r="E18" s="389">
        <v>42.318999999999996</v>
      </c>
      <c r="F18" s="372">
        <f t="shared" si="0"/>
        <v>1568.7230000000002</v>
      </c>
      <c r="G18" s="373">
        <f t="shared" si="1"/>
        <v>0.03203343844157596</v>
      </c>
      <c r="H18" s="370">
        <v>623.96</v>
      </c>
      <c r="I18" s="371">
        <v>1221.996</v>
      </c>
      <c r="J18" s="372">
        <v>0</v>
      </c>
      <c r="K18" s="371">
        <v>49.361000000000004</v>
      </c>
      <c r="L18" s="372">
        <f t="shared" si="2"/>
        <v>1895.3170000000002</v>
      </c>
      <c r="M18" s="374">
        <f t="shared" si="3"/>
        <v>-0.17231629326387088</v>
      </c>
      <c r="N18" s="370">
        <v>3494.231</v>
      </c>
      <c r="O18" s="371">
        <v>7175.773000000003</v>
      </c>
      <c r="P18" s="372">
        <v>6.735</v>
      </c>
      <c r="Q18" s="371">
        <v>397.832</v>
      </c>
      <c r="R18" s="372">
        <f t="shared" si="4"/>
        <v>11074.571000000004</v>
      </c>
      <c r="S18" s="373">
        <f t="shared" si="5"/>
        <v>0.03208957298964169</v>
      </c>
      <c r="T18" s="384">
        <v>2901.5170000000007</v>
      </c>
      <c r="U18" s="371">
        <v>6937.744</v>
      </c>
      <c r="V18" s="372">
        <v>225.199</v>
      </c>
      <c r="W18" s="371">
        <v>404.4380000000001</v>
      </c>
      <c r="X18" s="372">
        <f t="shared" si="6"/>
        <v>10468.898000000001</v>
      </c>
      <c r="Y18" s="375">
        <f t="shared" si="7"/>
        <v>0.05785451343589387</v>
      </c>
    </row>
    <row r="19" spans="1:25" ht="19.5" customHeight="1">
      <c r="A19" s="369" t="s">
        <v>359</v>
      </c>
      <c r="B19" s="370">
        <v>318.296</v>
      </c>
      <c r="C19" s="371">
        <v>249.097</v>
      </c>
      <c r="D19" s="372">
        <v>0</v>
      </c>
      <c r="E19" s="389">
        <v>10.196</v>
      </c>
      <c r="F19" s="372">
        <f t="shared" si="0"/>
        <v>577.589</v>
      </c>
      <c r="G19" s="373">
        <f t="shared" si="1"/>
        <v>0.011794409641492741</v>
      </c>
      <c r="H19" s="370">
        <v>119.251</v>
      </c>
      <c r="I19" s="371">
        <v>167.95</v>
      </c>
      <c r="J19" s="372">
        <v>0</v>
      </c>
      <c r="K19" s="371"/>
      <c r="L19" s="372">
        <f t="shared" si="2"/>
        <v>287.201</v>
      </c>
      <c r="M19" s="374">
        <f t="shared" si="3"/>
        <v>1.0110967580196446</v>
      </c>
      <c r="N19" s="370">
        <v>1460.221</v>
      </c>
      <c r="O19" s="371">
        <v>1265.273</v>
      </c>
      <c r="P19" s="372">
        <v>0.15</v>
      </c>
      <c r="Q19" s="371">
        <v>10.346</v>
      </c>
      <c r="R19" s="372">
        <f t="shared" si="4"/>
        <v>2735.99</v>
      </c>
      <c r="S19" s="373">
        <f t="shared" si="5"/>
        <v>0.007927778945471543</v>
      </c>
      <c r="T19" s="384">
        <v>1011.3179999999999</v>
      </c>
      <c r="U19" s="371">
        <v>1355.702</v>
      </c>
      <c r="V19" s="372">
        <v>0</v>
      </c>
      <c r="W19" s="371">
        <v>0</v>
      </c>
      <c r="X19" s="372">
        <f t="shared" si="6"/>
        <v>2367.02</v>
      </c>
      <c r="Y19" s="375">
        <f t="shared" si="7"/>
        <v>0.155879544744024</v>
      </c>
    </row>
    <row r="20" spans="1:25" ht="19.5" customHeight="1">
      <c r="A20" s="369" t="s">
        <v>362</v>
      </c>
      <c r="B20" s="370">
        <v>499.209</v>
      </c>
      <c r="C20" s="371">
        <v>16.284</v>
      </c>
      <c r="D20" s="372">
        <v>0</v>
      </c>
      <c r="E20" s="389">
        <v>29.477</v>
      </c>
      <c r="F20" s="372">
        <f t="shared" si="0"/>
        <v>544.97</v>
      </c>
      <c r="G20" s="373">
        <f t="shared" si="1"/>
        <v>0.011128327274799727</v>
      </c>
      <c r="H20" s="370">
        <v>494.607</v>
      </c>
      <c r="I20" s="371">
        <v>0</v>
      </c>
      <c r="J20" s="372"/>
      <c r="K20" s="371">
        <v>11.988999999999999</v>
      </c>
      <c r="L20" s="372">
        <f t="shared" si="2"/>
        <v>506.596</v>
      </c>
      <c r="M20" s="374">
        <f t="shared" si="3"/>
        <v>0.07574872284818679</v>
      </c>
      <c r="N20" s="370">
        <v>3233.4049999999997</v>
      </c>
      <c r="O20" s="371">
        <v>47.397</v>
      </c>
      <c r="P20" s="372">
        <v>52.59</v>
      </c>
      <c r="Q20" s="371">
        <v>49.962</v>
      </c>
      <c r="R20" s="372">
        <f t="shared" si="4"/>
        <v>3383.354</v>
      </c>
      <c r="S20" s="373">
        <f t="shared" si="5"/>
        <v>0.00980357479606173</v>
      </c>
      <c r="T20" s="384">
        <v>3133.4139999999998</v>
      </c>
      <c r="U20" s="371">
        <v>5.1739999999999995</v>
      </c>
      <c r="V20" s="372"/>
      <c r="W20" s="371">
        <v>53.687</v>
      </c>
      <c r="X20" s="372">
        <f t="shared" si="6"/>
        <v>3192.2749999999996</v>
      </c>
      <c r="Y20" s="375">
        <f t="shared" si="7"/>
        <v>0.05985668527930721</v>
      </c>
    </row>
    <row r="21" spans="1:25" ht="19.5" customHeight="1">
      <c r="A21" s="369" t="s">
        <v>358</v>
      </c>
      <c r="B21" s="370">
        <v>289.498</v>
      </c>
      <c r="C21" s="371">
        <v>151.325</v>
      </c>
      <c r="D21" s="372">
        <v>0</v>
      </c>
      <c r="E21" s="389">
        <v>0</v>
      </c>
      <c r="F21" s="372">
        <f t="shared" si="0"/>
        <v>440.823</v>
      </c>
      <c r="G21" s="373">
        <f t="shared" si="1"/>
        <v>0.009001637914488943</v>
      </c>
      <c r="H21" s="370">
        <v>331.765</v>
      </c>
      <c r="I21" s="371">
        <v>242.8</v>
      </c>
      <c r="J21" s="372">
        <v>0</v>
      </c>
      <c r="K21" s="371">
        <v>445.29499999999996</v>
      </c>
      <c r="L21" s="372">
        <f t="shared" si="2"/>
        <v>1019.86</v>
      </c>
      <c r="M21" s="374">
        <f t="shared" si="3"/>
        <v>-0.567761261349597</v>
      </c>
      <c r="N21" s="370">
        <v>2089.65</v>
      </c>
      <c r="O21" s="371">
        <v>1188.913</v>
      </c>
      <c r="P21" s="372">
        <v>140.246</v>
      </c>
      <c r="Q21" s="371">
        <v>9.975000000000001</v>
      </c>
      <c r="R21" s="372">
        <f t="shared" si="4"/>
        <v>3428.784</v>
      </c>
      <c r="S21" s="373">
        <f t="shared" si="5"/>
        <v>0.00993521233768022</v>
      </c>
      <c r="T21" s="384">
        <v>3263.355</v>
      </c>
      <c r="U21" s="371">
        <v>1356.8139999999999</v>
      </c>
      <c r="V21" s="372">
        <v>157.709</v>
      </c>
      <c r="W21" s="371">
        <v>1688.349</v>
      </c>
      <c r="X21" s="372">
        <f t="shared" si="6"/>
        <v>6466.227</v>
      </c>
      <c r="Y21" s="375">
        <f t="shared" si="7"/>
        <v>-0.4697396178637093</v>
      </c>
    </row>
    <row r="22" spans="1:25" ht="18.75" customHeight="1">
      <c r="A22" s="369" t="s">
        <v>361</v>
      </c>
      <c r="B22" s="370">
        <v>24.271</v>
      </c>
      <c r="C22" s="371">
        <v>140.308</v>
      </c>
      <c r="D22" s="372">
        <v>0</v>
      </c>
      <c r="E22" s="371">
        <v>0</v>
      </c>
      <c r="F22" s="372">
        <f t="shared" si="0"/>
        <v>164.579</v>
      </c>
      <c r="G22" s="373">
        <f t="shared" si="1"/>
        <v>0.00336071522204757</v>
      </c>
      <c r="H22" s="370">
        <v>0</v>
      </c>
      <c r="I22" s="371">
        <v>110.993</v>
      </c>
      <c r="J22" s="372"/>
      <c r="K22" s="371"/>
      <c r="L22" s="372">
        <f t="shared" si="2"/>
        <v>110.993</v>
      </c>
      <c r="M22" s="374">
        <f t="shared" si="3"/>
        <v>0.48278720279657295</v>
      </c>
      <c r="N22" s="370">
        <v>376.391</v>
      </c>
      <c r="O22" s="371">
        <v>904.366</v>
      </c>
      <c r="P22" s="372"/>
      <c r="Q22" s="371"/>
      <c r="R22" s="372">
        <f t="shared" si="4"/>
        <v>1280.757</v>
      </c>
      <c r="S22" s="373">
        <f t="shared" si="5"/>
        <v>0.0037111094627046513</v>
      </c>
      <c r="T22" s="384">
        <v>122.70200000000001</v>
      </c>
      <c r="U22" s="371">
        <v>1076.5369999999998</v>
      </c>
      <c r="V22" s="372"/>
      <c r="W22" s="371"/>
      <c r="X22" s="372">
        <f t="shared" si="6"/>
        <v>1199.2389999999998</v>
      </c>
      <c r="Y22" s="375">
        <f t="shared" si="7"/>
        <v>0.0679747740025134</v>
      </c>
    </row>
    <row r="23" spans="1:25" ht="19.5" customHeight="1" thickBot="1">
      <c r="A23" s="376" t="s">
        <v>51</v>
      </c>
      <c r="B23" s="377">
        <v>20.234</v>
      </c>
      <c r="C23" s="378">
        <v>2.037</v>
      </c>
      <c r="D23" s="379">
        <v>0</v>
      </c>
      <c r="E23" s="378">
        <v>2.037</v>
      </c>
      <c r="F23" s="379">
        <f t="shared" si="0"/>
        <v>24.308</v>
      </c>
      <c r="G23" s="380">
        <f t="shared" si="1"/>
        <v>0.0004963711385871365</v>
      </c>
      <c r="H23" s="377">
        <v>38.522</v>
      </c>
      <c r="I23" s="378">
        <v>0</v>
      </c>
      <c r="J23" s="379"/>
      <c r="K23" s="378"/>
      <c r="L23" s="379">
        <f t="shared" si="2"/>
        <v>38.522</v>
      </c>
      <c r="M23" s="374">
        <f t="shared" si="3"/>
        <v>-0.36898395721925137</v>
      </c>
      <c r="N23" s="377">
        <v>185.473</v>
      </c>
      <c r="O23" s="378">
        <v>3.5509999999999997</v>
      </c>
      <c r="P23" s="379">
        <v>0</v>
      </c>
      <c r="Q23" s="378">
        <v>24.735</v>
      </c>
      <c r="R23" s="379">
        <f t="shared" si="4"/>
        <v>213.75900000000001</v>
      </c>
      <c r="S23" s="380">
        <f t="shared" si="5"/>
        <v>0.0006193860721731628</v>
      </c>
      <c r="T23" s="385">
        <v>214.245</v>
      </c>
      <c r="U23" s="378">
        <v>4.809</v>
      </c>
      <c r="V23" s="379">
        <v>0</v>
      </c>
      <c r="W23" s="378">
        <v>61.931</v>
      </c>
      <c r="X23" s="379">
        <f t="shared" si="6"/>
        <v>280.985</v>
      </c>
      <c r="Y23" s="382">
        <f t="shared" si="7"/>
        <v>-0.23925120558036905</v>
      </c>
    </row>
    <row r="24" spans="1:25" s="174" customFormat="1" ht="19.5" customHeight="1">
      <c r="A24" s="183" t="s">
        <v>54</v>
      </c>
      <c r="B24" s="180">
        <f>SUM(B25:B32)</f>
        <v>1294.448</v>
      </c>
      <c r="C24" s="179">
        <f>SUM(C25:C32)</f>
        <v>2073.794</v>
      </c>
      <c r="D24" s="178">
        <f>SUM(D25:D32)</f>
        <v>712.468</v>
      </c>
      <c r="E24" s="179">
        <f>SUM(E25:E32)</f>
        <v>590.958</v>
      </c>
      <c r="F24" s="178">
        <f t="shared" si="0"/>
        <v>4671.668</v>
      </c>
      <c r="G24" s="181">
        <f t="shared" si="1"/>
        <v>0.09539580238033117</v>
      </c>
      <c r="H24" s="180">
        <f>SUM(H25:H32)</f>
        <v>1859.909</v>
      </c>
      <c r="I24" s="179">
        <f>SUM(I25:I32)</f>
        <v>1991.8690000000001</v>
      </c>
      <c r="J24" s="178">
        <f>SUM(J25:J32)</f>
        <v>0</v>
      </c>
      <c r="K24" s="179">
        <f>SUM(K25:K32)</f>
        <v>0</v>
      </c>
      <c r="L24" s="178">
        <f t="shared" si="2"/>
        <v>3851.7780000000002</v>
      </c>
      <c r="M24" s="182">
        <f aca="true" t="shared" si="8" ref="M24:M45">IF(ISERROR(F24/L24-1),"         /0",(F24/L24-1))</f>
        <v>0.21286013887612398</v>
      </c>
      <c r="N24" s="180">
        <f>SUM(N25:N32)</f>
        <v>9297.3</v>
      </c>
      <c r="O24" s="179">
        <f>SUM(O25:O32)</f>
        <v>12500.507</v>
      </c>
      <c r="P24" s="178">
        <f>SUM(P25:P32)</f>
        <v>809.9359999999999</v>
      </c>
      <c r="Q24" s="179">
        <f>SUM(Q25:Q32)</f>
        <v>603.067</v>
      </c>
      <c r="R24" s="178">
        <f t="shared" si="4"/>
        <v>23210.81</v>
      </c>
      <c r="S24" s="181">
        <f t="shared" si="5"/>
        <v>0.06725542521183936</v>
      </c>
      <c r="T24" s="180">
        <f>SUM(T25:T32)</f>
        <v>16762.659</v>
      </c>
      <c r="U24" s="179">
        <f>SUM(U25:U32)</f>
        <v>11880.708</v>
      </c>
      <c r="V24" s="178">
        <f>SUM(V25:V32)</f>
        <v>610.775</v>
      </c>
      <c r="W24" s="179">
        <f>SUM(W25:W32)</f>
        <v>6.178999999999999</v>
      </c>
      <c r="X24" s="178">
        <f t="shared" si="6"/>
        <v>29260.321</v>
      </c>
      <c r="Y24" s="175">
        <f t="shared" si="7"/>
        <v>-0.20674793690745907</v>
      </c>
    </row>
    <row r="25" spans="1:25" ht="19.5" customHeight="1">
      <c r="A25" s="362" t="s">
        <v>363</v>
      </c>
      <c r="B25" s="363">
        <v>446.33399999999995</v>
      </c>
      <c r="C25" s="364">
        <v>1134.4789999999998</v>
      </c>
      <c r="D25" s="365">
        <v>0</v>
      </c>
      <c r="E25" s="364">
        <v>0</v>
      </c>
      <c r="F25" s="365">
        <f t="shared" si="0"/>
        <v>1580.8129999999996</v>
      </c>
      <c r="G25" s="366">
        <f t="shared" si="1"/>
        <v>0.03228031712618672</v>
      </c>
      <c r="H25" s="363">
        <v>372.479</v>
      </c>
      <c r="I25" s="364">
        <v>1114.4550000000002</v>
      </c>
      <c r="J25" s="365">
        <v>0</v>
      </c>
      <c r="K25" s="364">
        <v>0</v>
      </c>
      <c r="L25" s="365">
        <f t="shared" si="2"/>
        <v>1486.9340000000002</v>
      </c>
      <c r="M25" s="367">
        <f t="shared" si="8"/>
        <v>0.06313595626974666</v>
      </c>
      <c r="N25" s="363">
        <v>3365.659999999998</v>
      </c>
      <c r="O25" s="364">
        <v>6773.950999999998</v>
      </c>
      <c r="P25" s="365">
        <v>0</v>
      </c>
      <c r="Q25" s="364">
        <v>0</v>
      </c>
      <c r="R25" s="365">
        <f t="shared" si="4"/>
        <v>10139.610999999997</v>
      </c>
      <c r="S25" s="366">
        <f t="shared" si="5"/>
        <v>0.029380441668672635</v>
      </c>
      <c r="T25" s="363">
        <v>2952.146</v>
      </c>
      <c r="U25" s="364">
        <v>6896.273999999999</v>
      </c>
      <c r="V25" s="365">
        <v>0</v>
      </c>
      <c r="W25" s="364">
        <v>0</v>
      </c>
      <c r="X25" s="365">
        <f t="shared" si="6"/>
        <v>9848.42</v>
      </c>
      <c r="Y25" s="368">
        <f t="shared" si="7"/>
        <v>0.029567280843018073</v>
      </c>
    </row>
    <row r="26" spans="1:25" ht="19.5" customHeight="1">
      <c r="A26" s="369" t="s">
        <v>368</v>
      </c>
      <c r="B26" s="370">
        <v>109.582</v>
      </c>
      <c r="C26" s="371">
        <v>111.78699999999999</v>
      </c>
      <c r="D26" s="372">
        <v>712.468</v>
      </c>
      <c r="E26" s="371">
        <v>0</v>
      </c>
      <c r="F26" s="372">
        <f t="shared" si="0"/>
        <v>933.837</v>
      </c>
      <c r="G26" s="373">
        <f t="shared" si="1"/>
        <v>0.019069019867730613</v>
      </c>
      <c r="H26" s="370">
        <v>611.099</v>
      </c>
      <c r="I26" s="371">
        <v>143.839</v>
      </c>
      <c r="J26" s="372"/>
      <c r="K26" s="371"/>
      <c r="L26" s="372">
        <f t="shared" si="2"/>
        <v>754.9380000000001</v>
      </c>
      <c r="M26" s="374">
        <f t="shared" si="8"/>
        <v>0.23697177781486678</v>
      </c>
      <c r="N26" s="370">
        <v>790.6259999999999</v>
      </c>
      <c r="O26" s="371">
        <v>817.8519999999999</v>
      </c>
      <c r="P26" s="372">
        <v>712.468</v>
      </c>
      <c r="Q26" s="371"/>
      <c r="R26" s="372">
        <f t="shared" si="4"/>
        <v>2320.9459999999995</v>
      </c>
      <c r="S26" s="373">
        <f t="shared" si="5"/>
        <v>0.006725151346450972</v>
      </c>
      <c r="T26" s="370">
        <v>4716.603000000002</v>
      </c>
      <c r="U26" s="371">
        <v>534.347</v>
      </c>
      <c r="V26" s="372"/>
      <c r="W26" s="371"/>
      <c r="X26" s="372">
        <f t="shared" si="6"/>
        <v>5250.950000000002</v>
      </c>
      <c r="Y26" s="375">
        <f t="shared" si="7"/>
        <v>-0.5579950294708579</v>
      </c>
    </row>
    <row r="27" spans="1:25" ht="19.5" customHeight="1">
      <c r="A27" s="369" t="s">
        <v>388</v>
      </c>
      <c r="B27" s="370">
        <v>611.142</v>
      </c>
      <c r="C27" s="371">
        <v>65.473</v>
      </c>
      <c r="D27" s="372">
        <v>0</v>
      </c>
      <c r="E27" s="371">
        <v>0</v>
      </c>
      <c r="F27" s="372">
        <f>SUM(B27:E27)</f>
        <v>676.615</v>
      </c>
      <c r="G27" s="373">
        <f>F27/$F$9</f>
        <v>0.01381652780710611</v>
      </c>
      <c r="H27" s="370">
        <v>388.135</v>
      </c>
      <c r="I27" s="371">
        <v>217.957</v>
      </c>
      <c r="J27" s="372"/>
      <c r="K27" s="371"/>
      <c r="L27" s="372">
        <f>SUM(H27:K27)</f>
        <v>606.092</v>
      </c>
      <c r="M27" s="374">
        <f>IF(ISERROR(F27/L27-1),"         /0",(F27/L27-1))</f>
        <v>0.11635692271140363</v>
      </c>
      <c r="N27" s="370">
        <v>3973.6639999999998</v>
      </c>
      <c r="O27" s="371">
        <v>771.4669999999999</v>
      </c>
      <c r="P27" s="372">
        <v>96.968</v>
      </c>
      <c r="Q27" s="371">
        <v>11.984</v>
      </c>
      <c r="R27" s="372">
        <f>SUM(N27:Q27)</f>
        <v>4854.083</v>
      </c>
      <c r="S27" s="373">
        <f>R27/$R$9</f>
        <v>0.014065145342991511</v>
      </c>
      <c r="T27" s="370">
        <v>5177.067</v>
      </c>
      <c r="U27" s="371">
        <v>881.164</v>
      </c>
      <c r="V27" s="372">
        <v>610.775</v>
      </c>
      <c r="W27" s="371">
        <v>5.879</v>
      </c>
      <c r="X27" s="372">
        <f>SUM(T27:W27)</f>
        <v>6674.884999999999</v>
      </c>
      <c r="Y27" s="375">
        <f>IF(ISERROR(R27/X27-1),"         /0",IF(R27/X27&gt;5,"  *  ",(R27/X27-1)))</f>
        <v>-0.27278402549257397</v>
      </c>
    </row>
    <row r="28" spans="1:25" ht="19.5" customHeight="1">
      <c r="A28" s="369" t="s">
        <v>367</v>
      </c>
      <c r="B28" s="370">
        <v>0.155</v>
      </c>
      <c r="C28" s="371">
        <v>0</v>
      </c>
      <c r="D28" s="372">
        <v>0</v>
      </c>
      <c r="E28" s="371">
        <v>590.958</v>
      </c>
      <c r="F28" s="372">
        <f t="shared" si="0"/>
        <v>591.1129999999999</v>
      </c>
      <c r="G28" s="373">
        <f t="shared" si="1"/>
        <v>0.01207057071102756</v>
      </c>
      <c r="H28" s="370">
        <v>2.8229999999999995</v>
      </c>
      <c r="I28" s="371">
        <v>0</v>
      </c>
      <c r="J28" s="372"/>
      <c r="K28" s="371"/>
      <c r="L28" s="372">
        <f t="shared" si="2"/>
        <v>2.8229999999999995</v>
      </c>
      <c r="M28" s="374" t="s">
        <v>45</v>
      </c>
      <c r="N28" s="370">
        <v>24.681999999999995</v>
      </c>
      <c r="O28" s="371">
        <v>0.041</v>
      </c>
      <c r="P28" s="372"/>
      <c r="Q28" s="371">
        <v>590.958</v>
      </c>
      <c r="R28" s="372">
        <f t="shared" si="4"/>
        <v>615.6809999999999</v>
      </c>
      <c r="S28" s="373">
        <f t="shared" si="5"/>
        <v>0.0017839914871497576</v>
      </c>
      <c r="T28" s="370">
        <v>47.943</v>
      </c>
      <c r="U28" s="371">
        <v>0</v>
      </c>
      <c r="V28" s="372"/>
      <c r="W28" s="371"/>
      <c r="X28" s="372">
        <f t="shared" si="6"/>
        <v>47.943</v>
      </c>
      <c r="Y28" s="375" t="str">
        <f t="shared" si="7"/>
        <v>  *  </v>
      </c>
    </row>
    <row r="29" spans="1:25" ht="19.5" customHeight="1">
      <c r="A29" s="369" t="s">
        <v>365</v>
      </c>
      <c r="B29" s="370">
        <v>79.17000000000002</v>
      </c>
      <c r="C29" s="371">
        <v>301.463</v>
      </c>
      <c r="D29" s="372">
        <v>0</v>
      </c>
      <c r="E29" s="371">
        <v>0</v>
      </c>
      <c r="F29" s="372">
        <f t="shared" si="0"/>
        <v>380.63300000000004</v>
      </c>
      <c r="G29" s="373">
        <f t="shared" si="1"/>
        <v>0.007772553710459006</v>
      </c>
      <c r="H29" s="370">
        <v>101.14399999999999</v>
      </c>
      <c r="I29" s="371">
        <v>263.173</v>
      </c>
      <c r="J29" s="372"/>
      <c r="K29" s="371"/>
      <c r="L29" s="372">
        <f t="shared" si="2"/>
        <v>364.317</v>
      </c>
      <c r="M29" s="374">
        <f t="shared" si="8"/>
        <v>0.044785173351778784</v>
      </c>
      <c r="N29" s="370">
        <v>706.4460000000001</v>
      </c>
      <c r="O29" s="371">
        <v>1942.9669999999999</v>
      </c>
      <c r="P29" s="372"/>
      <c r="Q29" s="371"/>
      <c r="R29" s="372">
        <f t="shared" si="4"/>
        <v>2649.413</v>
      </c>
      <c r="S29" s="373">
        <f t="shared" si="5"/>
        <v>0.007676914242836633</v>
      </c>
      <c r="T29" s="370">
        <v>827.2309999999999</v>
      </c>
      <c r="U29" s="371">
        <v>1891.74</v>
      </c>
      <c r="V29" s="372"/>
      <c r="W29" s="371"/>
      <c r="X29" s="372">
        <f t="shared" si="6"/>
        <v>2718.971</v>
      </c>
      <c r="Y29" s="375">
        <f t="shared" si="7"/>
        <v>-0.025582472192605232</v>
      </c>
    </row>
    <row r="30" spans="1:25" ht="19.5" customHeight="1">
      <c r="A30" s="369" t="s">
        <v>366</v>
      </c>
      <c r="B30" s="370">
        <v>8.92</v>
      </c>
      <c r="C30" s="371">
        <v>263.665</v>
      </c>
      <c r="D30" s="372">
        <v>0</v>
      </c>
      <c r="E30" s="371">
        <v>0</v>
      </c>
      <c r="F30" s="372">
        <f t="shared" si="0"/>
        <v>272.58500000000004</v>
      </c>
      <c r="G30" s="373">
        <f t="shared" si="1"/>
        <v>0.005566205644716743</v>
      </c>
      <c r="H30" s="370">
        <v>17.434</v>
      </c>
      <c r="I30" s="371">
        <v>220.53199999999998</v>
      </c>
      <c r="J30" s="372"/>
      <c r="K30" s="371"/>
      <c r="L30" s="372">
        <f t="shared" si="2"/>
        <v>237.96599999999998</v>
      </c>
      <c r="M30" s="374">
        <f t="shared" si="8"/>
        <v>0.1454787658741168</v>
      </c>
      <c r="N30" s="370">
        <v>102.458</v>
      </c>
      <c r="O30" s="371">
        <v>1524.146</v>
      </c>
      <c r="P30" s="372"/>
      <c r="Q30" s="371"/>
      <c r="R30" s="372">
        <f t="shared" si="4"/>
        <v>1626.604</v>
      </c>
      <c r="S30" s="373">
        <f t="shared" si="5"/>
        <v>0.004713232483970992</v>
      </c>
      <c r="T30" s="370">
        <v>76.085</v>
      </c>
      <c r="U30" s="371">
        <v>1406.503</v>
      </c>
      <c r="V30" s="372"/>
      <c r="W30" s="371">
        <v>0.3</v>
      </c>
      <c r="X30" s="372">
        <f t="shared" si="6"/>
        <v>1482.888</v>
      </c>
      <c r="Y30" s="375">
        <f t="shared" si="7"/>
        <v>0.09691628767647997</v>
      </c>
    </row>
    <row r="31" spans="1:25" ht="19.5" customHeight="1">
      <c r="A31" s="369" t="s">
        <v>364</v>
      </c>
      <c r="B31" s="370">
        <v>33.863</v>
      </c>
      <c r="C31" s="371">
        <v>196.927</v>
      </c>
      <c r="D31" s="372">
        <v>0</v>
      </c>
      <c r="E31" s="371">
        <v>0</v>
      </c>
      <c r="F31" s="372">
        <f t="shared" si="0"/>
        <v>230.79</v>
      </c>
      <c r="G31" s="373">
        <f t="shared" si="1"/>
        <v>0.00471274868662684</v>
      </c>
      <c r="H31" s="370">
        <v>351.03200000000004</v>
      </c>
      <c r="I31" s="371">
        <v>0</v>
      </c>
      <c r="J31" s="372"/>
      <c r="K31" s="371">
        <v>0</v>
      </c>
      <c r="L31" s="372">
        <f t="shared" si="2"/>
        <v>351.03200000000004</v>
      </c>
      <c r="M31" s="374">
        <f t="shared" si="8"/>
        <v>-0.34253857198204163</v>
      </c>
      <c r="N31" s="370">
        <v>247.01100000000005</v>
      </c>
      <c r="O31" s="371">
        <v>606.222</v>
      </c>
      <c r="P31" s="372">
        <v>0</v>
      </c>
      <c r="Q31" s="371">
        <v>0</v>
      </c>
      <c r="R31" s="372">
        <f t="shared" si="4"/>
        <v>853.2330000000001</v>
      </c>
      <c r="S31" s="373">
        <f t="shared" si="5"/>
        <v>0.002472319932814638</v>
      </c>
      <c r="T31" s="370">
        <v>2832.0559999999996</v>
      </c>
      <c r="U31" s="371">
        <v>0</v>
      </c>
      <c r="V31" s="372">
        <v>0</v>
      </c>
      <c r="W31" s="371">
        <v>0</v>
      </c>
      <c r="X31" s="372">
        <f t="shared" si="6"/>
        <v>2832.0559999999996</v>
      </c>
      <c r="Y31" s="375">
        <f t="shared" si="7"/>
        <v>-0.6987231184694087</v>
      </c>
    </row>
    <row r="32" spans="1:25" ht="19.5" customHeight="1" thickBot="1">
      <c r="A32" s="376" t="s">
        <v>51</v>
      </c>
      <c r="B32" s="377">
        <v>5.281999999999999</v>
      </c>
      <c r="C32" s="378">
        <v>0</v>
      </c>
      <c r="D32" s="379">
        <v>0</v>
      </c>
      <c r="E32" s="378">
        <v>0</v>
      </c>
      <c r="F32" s="379">
        <f t="shared" si="0"/>
        <v>5.281999999999999</v>
      </c>
      <c r="G32" s="380">
        <f t="shared" si="1"/>
        <v>0.00010785882647758985</v>
      </c>
      <c r="H32" s="377">
        <v>15.763</v>
      </c>
      <c r="I32" s="378">
        <v>31.913</v>
      </c>
      <c r="J32" s="379"/>
      <c r="K32" s="378"/>
      <c r="L32" s="379">
        <f t="shared" si="2"/>
        <v>47.676</v>
      </c>
      <c r="M32" s="381">
        <f t="shared" si="8"/>
        <v>-0.8892105042369327</v>
      </c>
      <c r="N32" s="377">
        <v>86.75299999999999</v>
      </c>
      <c r="O32" s="378">
        <v>63.861</v>
      </c>
      <c r="P32" s="379">
        <v>0.5</v>
      </c>
      <c r="Q32" s="378">
        <v>0.125</v>
      </c>
      <c r="R32" s="379">
        <f t="shared" si="4"/>
        <v>151.23899999999998</v>
      </c>
      <c r="S32" s="380">
        <f t="shared" si="5"/>
        <v>0.00043822870695220764</v>
      </c>
      <c r="T32" s="377">
        <v>133.528</v>
      </c>
      <c r="U32" s="378">
        <v>270.67999999999995</v>
      </c>
      <c r="V32" s="379"/>
      <c r="W32" s="378"/>
      <c r="X32" s="379">
        <f t="shared" si="6"/>
        <v>404.20799999999997</v>
      </c>
      <c r="Y32" s="382">
        <f t="shared" si="7"/>
        <v>-0.625838677116732</v>
      </c>
    </row>
    <row r="33" spans="1:25" s="174" customFormat="1" ht="19.5" customHeight="1">
      <c r="A33" s="183" t="s">
        <v>53</v>
      </c>
      <c r="B33" s="180">
        <f>SUM(B34:B40)</f>
        <v>3004.9619999999995</v>
      </c>
      <c r="C33" s="179">
        <f>SUM(C34:C40)</f>
        <v>1998.2330000000002</v>
      </c>
      <c r="D33" s="178">
        <f>SUM(D34:D40)</f>
        <v>316.795</v>
      </c>
      <c r="E33" s="179">
        <f>SUM(E34:E40)</f>
        <v>168.87199999999999</v>
      </c>
      <c r="F33" s="178">
        <f t="shared" si="0"/>
        <v>5488.862</v>
      </c>
      <c r="G33" s="181">
        <f t="shared" si="1"/>
        <v>0.11208296365343372</v>
      </c>
      <c r="H33" s="180">
        <f>SUM(H34:H40)</f>
        <v>2820.0759999999996</v>
      </c>
      <c r="I33" s="179">
        <f>SUM(I34:I40)</f>
        <v>2112.0389999999998</v>
      </c>
      <c r="J33" s="178">
        <f>SUM(J34:J40)</f>
        <v>110.889</v>
      </c>
      <c r="K33" s="179">
        <f>SUM(K34:K40)</f>
        <v>171.034</v>
      </c>
      <c r="L33" s="178">
        <f t="shared" si="2"/>
        <v>5214.038</v>
      </c>
      <c r="M33" s="182">
        <f t="shared" si="8"/>
        <v>0.052708476616396105</v>
      </c>
      <c r="N33" s="180">
        <f>SUM(N34:N40)</f>
        <v>19601.79399999999</v>
      </c>
      <c r="O33" s="179">
        <f>SUM(O34:O40)</f>
        <v>12202.457999999999</v>
      </c>
      <c r="P33" s="178">
        <f>SUM(P34:P40)</f>
        <v>1657.1290000000001</v>
      </c>
      <c r="Q33" s="179">
        <f>SUM(Q34:Q40)</f>
        <v>1107.525</v>
      </c>
      <c r="R33" s="178">
        <f t="shared" si="4"/>
        <v>34568.90599999999</v>
      </c>
      <c r="S33" s="181">
        <f t="shared" si="5"/>
        <v>0.10016653758046808</v>
      </c>
      <c r="T33" s="180">
        <f>SUM(T34:T40)</f>
        <v>18647.167</v>
      </c>
      <c r="U33" s="179">
        <f>SUM(U34:U40)</f>
        <v>13979.722999999998</v>
      </c>
      <c r="V33" s="178">
        <f>SUM(V34:V40)</f>
        <v>536.472</v>
      </c>
      <c r="W33" s="179">
        <f>SUM(W34:W40)</f>
        <v>757.882</v>
      </c>
      <c r="X33" s="178">
        <f t="shared" si="6"/>
        <v>33921.244</v>
      </c>
      <c r="Y33" s="175">
        <f t="shared" si="7"/>
        <v>0.01909310873150738</v>
      </c>
    </row>
    <row r="34" spans="1:25" s="137" customFormat="1" ht="19.5" customHeight="1">
      <c r="A34" s="362" t="s">
        <v>374</v>
      </c>
      <c r="B34" s="363">
        <v>2037.1439999999998</v>
      </c>
      <c r="C34" s="364">
        <v>1393.035</v>
      </c>
      <c r="D34" s="365">
        <v>14.612</v>
      </c>
      <c r="E34" s="364">
        <v>4.022</v>
      </c>
      <c r="F34" s="365">
        <f t="shared" si="0"/>
        <v>3448.813</v>
      </c>
      <c r="G34" s="366">
        <f t="shared" si="1"/>
        <v>0.07042501380550098</v>
      </c>
      <c r="H34" s="363">
        <v>1620.0989999999997</v>
      </c>
      <c r="I34" s="364">
        <v>1445.606</v>
      </c>
      <c r="J34" s="365">
        <v>110.689</v>
      </c>
      <c r="K34" s="364">
        <v>130.09</v>
      </c>
      <c r="L34" s="365">
        <f t="shared" si="2"/>
        <v>3306.484</v>
      </c>
      <c r="M34" s="367">
        <f t="shared" si="8"/>
        <v>0.04304542226727848</v>
      </c>
      <c r="N34" s="363">
        <v>13368.867999999993</v>
      </c>
      <c r="O34" s="364">
        <v>8680.883999999998</v>
      </c>
      <c r="P34" s="365">
        <v>77.428</v>
      </c>
      <c r="Q34" s="364">
        <v>34.253</v>
      </c>
      <c r="R34" s="365">
        <f t="shared" si="4"/>
        <v>22161.432999999994</v>
      </c>
      <c r="S34" s="366">
        <f t="shared" si="5"/>
        <v>0.06421476026552664</v>
      </c>
      <c r="T34" s="383">
        <v>11778.056999999999</v>
      </c>
      <c r="U34" s="364">
        <v>9917.715999999997</v>
      </c>
      <c r="V34" s="365">
        <v>533.848</v>
      </c>
      <c r="W34" s="364">
        <v>662.167</v>
      </c>
      <c r="X34" s="365">
        <f t="shared" si="6"/>
        <v>22891.787999999993</v>
      </c>
      <c r="Y34" s="368">
        <f t="shared" si="7"/>
        <v>-0.03190467254021401</v>
      </c>
    </row>
    <row r="35" spans="1:25" s="137" customFormat="1" ht="19.5" customHeight="1">
      <c r="A35" s="369" t="s">
        <v>375</v>
      </c>
      <c r="B35" s="370">
        <v>671.967</v>
      </c>
      <c r="C35" s="371">
        <v>399.297</v>
      </c>
      <c r="D35" s="372">
        <v>302.173</v>
      </c>
      <c r="E35" s="371">
        <v>164.73</v>
      </c>
      <c r="F35" s="372">
        <f aca="true" t="shared" si="9" ref="F35:F40">SUM(B35:E35)</f>
        <v>1538.1670000000001</v>
      </c>
      <c r="G35" s="373">
        <f aca="true" t="shared" si="10" ref="G35:G40">F35/$F$9</f>
        <v>0.03140948268583018</v>
      </c>
      <c r="H35" s="370">
        <v>919.0269999999999</v>
      </c>
      <c r="I35" s="371">
        <v>546.374</v>
      </c>
      <c r="J35" s="372">
        <v>0.2</v>
      </c>
      <c r="K35" s="371">
        <v>0.2</v>
      </c>
      <c r="L35" s="372">
        <f aca="true" t="shared" si="11" ref="L35:L40">SUM(H35:K35)</f>
        <v>1465.801</v>
      </c>
      <c r="M35" s="374">
        <f aca="true" t="shared" si="12" ref="M35:M40">IF(ISERROR(F35/L35-1),"         /0",(F35/L35-1))</f>
        <v>0.04936959382617445</v>
      </c>
      <c r="N35" s="370">
        <v>4081.2879999999996</v>
      </c>
      <c r="O35" s="371">
        <v>2440.4069999999997</v>
      </c>
      <c r="P35" s="372">
        <v>1566.2910000000002</v>
      </c>
      <c r="Q35" s="371">
        <v>987.2880000000001</v>
      </c>
      <c r="R35" s="372">
        <f aca="true" t="shared" si="13" ref="R35:R40">SUM(N35:Q35)</f>
        <v>9075.274</v>
      </c>
      <c r="S35" s="373">
        <f aca="true" t="shared" si="14" ref="S35:S40">R35/$R$9</f>
        <v>0.026296428766766442</v>
      </c>
      <c r="T35" s="384">
        <v>5163.557</v>
      </c>
      <c r="U35" s="371">
        <v>3449.1330000000003</v>
      </c>
      <c r="V35" s="372">
        <v>0.45</v>
      </c>
      <c r="W35" s="371">
        <v>0.45</v>
      </c>
      <c r="X35" s="372">
        <f>SUM(T35:W35)</f>
        <v>8613.590000000002</v>
      </c>
      <c r="Y35" s="375">
        <f aca="true" t="shared" si="15" ref="Y35:Y40">IF(ISERROR(R35/X35-1),"         /0",IF(R35/X35&gt;5,"  *  ",(R35/X35-1)))</f>
        <v>0.053599486393013596</v>
      </c>
    </row>
    <row r="36" spans="1:25" s="137" customFormat="1" ht="19.5" customHeight="1">
      <c r="A36" s="369" t="s">
        <v>379</v>
      </c>
      <c r="B36" s="370">
        <v>32.292</v>
      </c>
      <c r="C36" s="371">
        <v>154.806</v>
      </c>
      <c r="D36" s="372">
        <v>0</v>
      </c>
      <c r="E36" s="371">
        <v>0</v>
      </c>
      <c r="F36" s="372">
        <f t="shared" si="9"/>
        <v>187.098</v>
      </c>
      <c r="G36" s="373">
        <f t="shared" si="10"/>
        <v>0.003820554849735727</v>
      </c>
      <c r="H36" s="370">
        <v>31.109</v>
      </c>
      <c r="I36" s="371">
        <v>12.879</v>
      </c>
      <c r="J36" s="372"/>
      <c r="K36" s="371"/>
      <c r="L36" s="372">
        <f t="shared" si="11"/>
        <v>43.988</v>
      </c>
      <c r="M36" s="374">
        <f t="shared" si="12"/>
        <v>3.25338728744203</v>
      </c>
      <c r="N36" s="370">
        <v>208.198</v>
      </c>
      <c r="O36" s="371">
        <v>547.815</v>
      </c>
      <c r="P36" s="372">
        <v>0</v>
      </c>
      <c r="Q36" s="371">
        <v>0</v>
      </c>
      <c r="R36" s="372">
        <f t="shared" si="13"/>
        <v>756.013</v>
      </c>
      <c r="S36" s="373">
        <f t="shared" si="14"/>
        <v>0.0021906161732691927</v>
      </c>
      <c r="T36" s="384">
        <v>203.144</v>
      </c>
      <c r="U36" s="371">
        <v>58.376999999999995</v>
      </c>
      <c r="V36" s="372"/>
      <c r="W36" s="371">
        <v>0.025</v>
      </c>
      <c r="X36" s="372">
        <f>SUM(T36:W36)</f>
        <v>261.546</v>
      </c>
      <c r="Y36" s="375">
        <f t="shared" si="15"/>
        <v>1.8905546251902154</v>
      </c>
    </row>
    <row r="37" spans="1:25" s="137" customFormat="1" ht="19.5" customHeight="1">
      <c r="A37" s="369" t="s">
        <v>378</v>
      </c>
      <c r="B37" s="370">
        <v>114.343</v>
      </c>
      <c r="C37" s="371">
        <v>38.425000000000004</v>
      </c>
      <c r="D37" s="372">
        <v>0</v>
      </c>
      <c r="E37" s="371">
        <v>0</v>
      </c>
      <c r="F37" s="372">
        <f t="shared" si="9"/>
        <v>152.768</v>
      </c>
      <c r="G37" s="373">
        <f t="shared" si="10"/>
        <v>0.003119533737850899</v>
      </c>
      <c r="H37" s="370">
        <v>90.17000000000002</v>
      </c>
      <c r="I37" s="371">
        <v>44.748</v>
      </c>
      <c r="J37" s="372"/>
      <c r="K37" s="371"/>
      <c r="L37" s="372">
        <f t="shared" si="11"/>
        <v>134.918</v>
      </c>
      <c r="M37" s="374">
        <f t="shared" si="12"/>
        <v>0.13230258379163629</v>
      </c>
      <c r="N37" s="370">
        <v>910.9639999999999</v>
      </c>
      <c r="O37" s="371">
        <v>280.14200000000005</v>
      </c>
      <c r="P37" s="372"/>
      <c r="Q37" s="371">
        <v>0</v>
      </c>
      <c r="R37" s="372">
        <f t="shared" si="13"/>
        <v>1191.106</v>
      </c>
      <c r="S37" s="373">
        <f t="shared" si="14"/>
        <v>0.003451337566520648</v>
      </c>
      <c r="T37" s="384">
        <v>705.0189999999999</v>
      </c>
      <c r="U37" s="371">
        <v>276.12</v>
      </c>
      <c r="V37" s="372">
        <v>0</v>
      </c>
      <c r="W37" s="371">
        <v>32.117</v>
      </c>
      <c r="X37" s="372">
        <f>SUM(T37:W37)</f>
        <v>1013.2559999999999</v>
      </c>
      <c r="Y37" s="375">
        <f t="shared" si="15"/>
        <v>0.17552326361748682</v>
      </c>
    </row>
    <row r="38" spans="1:25" s="137" customFormat="1" ht="19.5" customHeight="1">
      <c r="A38" s="369" t="s">
        <v>377</v>
      </c>
      <c r="B38" s="370">
        <v>92.193</v>
      </c>
      <c r="C38" s="371">
        <v>7.073</v>
      </c>
      <c r="D38" s="372">
        <v>0</v>
      </c>
      <c r="E38" s="371">
        <v>0</v>
      </c>
      <c r="F38" s="372">
        <f t="shared" si="9"/>
        <v>99.26599999999999</v>
      </c>
      <c r="G38" s="373">
        <f t="shared" si="10"/>
        <v>0.00202701898317388</v>
      </c>
      <c r="H38" s="370">
        <v>102.011</v>
      </c>
      <c r="I38" s="371">
        <v>25.637999999999998</v>
      </c>
      <c r="J38" s="372"/>
      <c r="K38" s="371"/>
      <c r="L38" s="372">
        <f t="shared" si="11"/>
        <v>127.649</v>
      </c>
      <c r="M38" s="374">
        <f t="shared" si="12"/>
        <v>-0.22235191815055355</v>
      </c>
      <c r="N38" s="370">
        <v>499.82700000000006</v>
      </c>
      <c r="O38" s="371">
        <v>206.63800000000003</v>
      </c>
      <c r="P38" s="372">
        <v>0</v>
      </c>
      <c r="Q38" s="371">
        <v>0</v>
      </c>
      <c r="R38" s="372">
        <f t="shared" si="13"/>
        <v>706.4650000000001</v>
      </c>
      <c r="S38" s="373">
        <f t="shared" si="14"/>
        <v>0.002047046353500033</v>
      </c>
      <c r="T38" s="384">
        <v>393.115</v>
      </c>
      <c r="U38" s="371">
        <v>204.276</v>
      </c>
      <c r="V38" s="372">
        <v>0.3</v>
      </c>
      <c r="W38" s="371">
        <v>0.3</v>
      </c>
      <c r="X38" s="372">
        <f>SUM(T38:W38)</f>
        <v>597.991</v>
      </c>
      <c r="Y38" s="375">
        <f t="shared" si="15"/>
        <v>0.18139737889031804</v>
      </c>
    </row>
    <row r="39" spans="1:25" s="137" customFormat="1" ht="19.5" customHeight="1">
      <c r="A39" s="369" t="s">
        <v>376</v>
      </c>
      <c r="B39" s="370">
        <v>54.2</v>
      </c>
      <c r="C39" s="371">
        <v>5.597</v>
      </c>
      <c r="D39" s="372">
        <v>0</v>
      </c>
      <c r="E39" s="371">
        <v>0</v>
      </c>
      <c r="F39" s="372">
        <f t="shared" si="9"/>
        <v>59.797000000000004</v>
      </c>
      <c r="G39" s="373">
        <f t="shared" si="10"/>
        <v>0.0012210591152746009</v>
      </c>
      <c r="H39" s="370">
        <v>53.254000000000005</v>
      </c>
      <c r="I39" s="371">
        <v>1.161</v>
      </c>
      <c r="J39" s="372"/>
      <c r="K39" s="371"/>
      <c r="L39" s="372">
        <f t="shared" si="11"/>
        <v>54.415000000000006</v>
      </c>
      <c r="M39" s="374">
        <f t="shared" si="12"/>
        <v>0.09890655150234307</v>
      </c>
      <c r="N39" s="370">
        <v>385.799</v>
      </c>
      <c r="O39" s="371">
        <v>30.546</v>
      </c>
      <c r="P39" s="372">
        <v>13</v>
      </c>
      <c r="Q39" s="371">
        <v>4.35</v>
      </c>
      <c r="R39" s="372">
        <f t="shared" si="13"/>
        <v>433.695</v>
      </c>
      <c r="S39" s="373">
        <f t="shared" si="14"/>
        <v>0.0012566705615723308</v>
      </c>
      <c r="T39" s="384">
        <v>328.491</v>
      </c>
      <c r="U39" s="371">
        <v>38.468</v>
      </c>
      <c r="V39" s="372">
        <v>0.25</v>
      </c>
      <c r="W39" s="371">
        <v>0.4</v>
      </c>
      <c r="X39" s="372">
        <f>SUM(T39:W39)</f>
        <v>367.609</v>
      </c>
      <c r="Y39" s="375">
        <f t="shared" si="15"/>
        <v>0.17977253005231097</v>
      </c>
    </row>
    <row r="40" spans="1:25" s="137" customFormat="1" ht="19.5" customHeight="1" thickBot="1">
      <c r="A40" s="369" t="s">
        <v>51</v>
      </c>
      <c r="B40" s="370">
        <v>2.8229999999999995</v>
      </c>
      <c r="C40" s="371">
        <v>0</v>
      </c>
      <c r="D40" s="372">
        <v>0.01</v>
      </c>
      <c r="E40" s="371">
        <v>0.12</v>
      </c>
      <c r="F40" s="372">
        <f t="shared" si="9"/>
        <v>2.9529999999999994</v>
      </c>
      <c r="G40" s="373">
        <f t="shared" si="10"/>
        <v>6.030047606745983E-05</v>
      </c>
      <c r="H40" s="370">
        <v>4.406</v>
      </c>
      <c r="I40" s="371">
        <v>35.633</v>
      </c>
      <c r="J40" s="372"/>
      <c r="K40" s="371">
        <v>40.744</v>
      </c>
      <c r="L40" s="372">
        <f t="shared" si="11"/>
        <v>80.783</v>
      </c>
      <c r="M40" s="374">
        <f t="shared" si="12"/>
        <v>-0.9634452793285716</v>
      </c>
      <c r="N40" s="370">
        <v>146.85</v>
      </c>
      <c r="O40" s="371">
        <v>16.026</v>
      </c>
      <c r="P40" s="372">
        <v>0.41000000000000003</v>
      </c>
      <c r="Q40" s="371">
        <v>81.634</v>
      </c>
      <c r="R40" s="372">
        <f t="shared" si="13"/>
        <v>244.92000000000002</v>
      </c>
      <c r="S40" s="373">
        <f t="shared" si="14"/>
        <v>0.0007096778933128011</v>
      </c>
      <c r="T40" s="384">
        <v>75.784</v>
      </c>
      <c r="U40" s="371">
        <v>35.633</v>
      </c>
      <c r="V40" s="372">
        <v>1.6239999999999999</v>
      </c>
      <c r="W40" s="371">
        <v>62.422999999999995</v>
      </c>
      <c r="X40" s="372">
        <f t="shared" si="6"/>
        <v>175.464</v>
      </c>
      <c r="Y40" s="375">
        <f t="shared" si="15"/>
        <v>0.3958418820954728</v>
      </c>
    </row>
    <row r="41" spans="1:25" s="174" customFormat="1" ht="19.5" customHeight="1">
      <c r="A41" s="183" t="s">
        <v>52</v>
      </c>
      <c r="B41" s="180">
        <f>SUM(B42:B44)</f>
        <v>58.171</v>
      </c>
      <c r="C41" s="179">
        <f>SUM(C42:C44)</f>
        <v>1.152</v>
      </c>
      <c r="D41" s="178">
        <f>SUM(D42:D44)</f>
        <v>61.804</v>
      </c>
      <c r="E41" s="179">
        <f>SUM(E42:E44)</f>
        <v>28.951</v>
      </c>
      <c r="F41" s="178">
        <f t="shared" si="0"/>
        <v>150.078</v>
      </c>
      <c r="G41" s="181">
        <f t="shared" si="1"/>
        <v>0.003064603741026833</v>
      </c>
      <c r="H41" s="180">
        <f>SUM(H42:H44)</f>
        <v>281.083</v>
      </c>
      <c r="I41" s="179">
        <f>SUM(I42:I44)</f>
        <v>27.738</v>
      </c>
      <c r="J41" s="178">
        <f>SUM(J42:J44)</f>
        <v>15.898</v>
      </c>
      <c r="K41" s="179">
        <f>SUM(K42:K44)</f>
        <v>7.555</v>
      </c>
      <c r="L41" s="178">
        <f t="shared" si="2"/>
        <v>332.27400000000006</v>
      </c>
      <c r="M41" s="182">
        <f t="shared" si="8"/>
        <v>-0.5483305946297334</v>
      </c>
      <c r="N41" s="180">
        <f>SUM(N42:N44)</f>
        <v>832.9610000000001</v>
      </c>
      <c r="O41" s="179">
        <f>SUM(O42:O44)</f>
        <v>184.16099999999997</v>
      </c>
      <c r="P41" s="178">
        <f>SUM(P42:P44)</f>
        <v>351.511</v>
      </c>
      <c r="Q41" s="179">
        <f>SUM(Q42:Q44)</f>
        <v>136.671</v>
      </c>
      <c r="R41" s="178">
        <f t="shared" si="4"/>
        <v>1505.304</v>
      </c>
      <c r="S41" s="181">
        <f t="shared" si="5"/>
        <v>0.004361754742427457</v>
      </c>
      <c r="T41" s="180">
        <f>SUM(T42:T44)</f>
        <v>1824.423</v>
      </c>
      <c r="U41" s="179">
        <f>SUM(U42:U44)</f>
        <v>435.3</v>
      </c>
      <c r="V41" s="178">
        <f>SUM(V42:V44)</f>
        <v>87.602</v>
      </c>
      <c r="W41" s="179">
        <f>SUM(W42:W44)</f>
        <v>137.82699999999997</v>
      </c>
      <c r="X41" s="178">
        <f t="shared" si="6"/>
        <v>2485.1519999999996</v>
      </c>
      <c r="Y41" s="175">
        <f t="shared" si="7"/>
        <v>-0.3942809131996754</v>
      </c>
    </row>
    <row r="42" spans="1:25" ht="19.5" customHeight="1">
      <c r="A42" s="362" t="s">
        <v>383</v>
      </c>
      <c r="B42" s="363">
        <v>10.854999999999999</v>
      </c>
      <c r="C42" s="364">
        <v>1.152</v>
      </c>
      <c r="D42" s="365">
        <v>61.734</v>
      </c>
      <c r="E42" s="364">
        <v>16.559</v>
      </c>
      <c r="F42" s="365">
        <f t="shared" si="0"/>
        <v>90.3</v>
      </c>
      <c r="G42" s="366">
        <f t="shared" si="1"/>
        <v>0.0018439326071424394</v>
      </c>
      <c r="H42" s="363">
        <v>26.445999999999998</v>
      </c>
      <c r="I42" s="364">
        <v>1.319</v>
      </c>
      <c r="J42" s="365">
        <v>0.8380000000000001</v>
      </c>
      <c r="K42" s="364">
        <v>0.627</v>
      </c>
      <c r="L42" s="365">
        <f t="shared" si="2"/>
        <v>29.229999999999997</v>
      </c>
      <c r="M42" s="367">
        <f t="shared" si="8"/>
        <v>2.089291823469039</v>
      </c>
      <c r="N42" s="363">
        <v>202.82500000000002</v>
      </c>
      <c r="O42" s="364">
        <v>155.89699999999996</v>
      </c>
      <c r="P42" s="365">
        <v>333.5</v>
      </c>
      <c r="Q42" s="364">
        <v>48.53699999999999</v>
      </c>
      <c r="R42" s="365">
        <f t="shared" si="4"/>
        <v>740.759</v>
      </c>
      <c r="S42" s="366">
        <f t="shared" si="5"/>
        <v>0.0021464163260350205</v>
      </c>
      <c r="T42" s="383">
        <v>245.109</v>
      </c>
      <c r="U42" s="364">
        <v>168.701</v>
      </c>
      <c r="V42" s="365">
        <v>1.158</v>
      </c>
      <c r="W42" s="364">
        <v>0.792</v>
      </c>
      <c r="X42" s="365">
        <f t="shared" si="6"/>
        <v>415.76</v>
      </c>
      <c r="Y42" s="368">
        <f t="shared" si="7"/>
        <v>0.7816985761015971</v>
      </c>
    </row>
    <row r="43" spans="1:25" ht="19.5" customHeight="1">
      <c r="A43" s="369" t="s">
        <v>382</v>
      </c>
      <c r="B43" s="370">
        <v>46.343</v>
      </c>
      <c r="C43" s="371">
        <v>0</v>
      </c>
      <c r="D43" s="372">
        <v>0</v>
      </c>
      <c r="E43" s="371">
        <v>0</v>
      </c>
      <c r="F43" s="372">
        <f>SUM(B43:E43)</f>
        <v>46.343</v>
      </c>
      <c r="G43" s="373">
        <f>F43/$F$9</f>
        <v>0.0009463274508615955</v>
      </c>
      <c r="H43" s="370">
        <v>240.12099999999998</v>
      </c>
      <c r="I43" s="371">
        <v>16.469</v>
      </c>
      <c r="J43" s="372">
        <v>0</v>
      </c>
      <c r="K43" s="371">
        <v>0</v>
      </c>
      <c r="L43" s="372">
        <f>SUM(H43:K43)</f>
        <v>256.59</v>
      </c>
      <c r="M43" s="374">
        <f>IF(ISERROR(F43/L43-1),"         /0",(F43/L43-1))</f>
        <v>-0.8193889083752289</v>
      </c>
      <c r="N43" s="370">
        <v>613.72</v>
      </c>
      <c r="O43" s="371">
        <v>28.264000000000003</v>
      </c>
      <c r="P43" s="372">
        <v>17.091</v>
      </c>
      <c r="Q43" s="371">
        <v>0.091</v>
      </c>
      <c r="R43" s="372">
        <f>SUM(N43:Q43)</f>
        <v>659.166</v>
      </c>
      <c r="S43" s="373">
        <f>R43/$R$9</f>
        <v>0.0019099932150229702</v>
      </c>
      <c r="T43" s="384">
        <v>1336.3700000000001</v>
      </c>
      <c r="U43" s="371">
        <v>79.11099999999999</v>
      </c>
      <c r="V43" s="372">
        <v>1.15</v>
      </c>
      <c r="W43" s="371">
        <v>1.2000000000000002</v>
      </c>
      <c r="X43" s="372">
        <f>SUM(T43:W43)</f>
        <v>1417.8310000000004</v>
      </c>
      <c r="Y43" s="375">
        <f>IF(ISERROR(R43/X43-1),"         /0",IF(R43/X43&gt;5,"  *  ",(R43/X43-1)))</f>
        <v>-0.5350884555352508</v>
      </c>
    </row>
    <row r="44" spans="1:25" ht="19.5" customHeight="1" thickBot="1">
      <c r="A44" s="369" t="s">
        <v>51</v>
      </c>
      <c r="B44" s="370">
        <v>0.973</v>
      </c>
      <c r="C44" s="371">
        <v>0</v>
      </c>
      <c r="D44" s="372">
        <v>0.07</v>
      </c>
      <c r="E44" s="371">
        <v>12.392000000000001</v>
      </c>
      <c r="F44" s="372">
        <f>SUM(B44:E44)</f>
        <v>13.435</v>
      </c>
      <c r="G44" s="373">
        <f>F44/$F$9</f>
        <v>0.0002743436830227982</v>
      </c>
      <c r="H44" s="370">
        <v>14.516</v>
      </c>
      <c r="I44" s="371">
        <v>9.95</v>
      </c>
      <c r="J44" s="372">
        <v>15.06</v>
      </c>
      <c r="K44" s="371">
        <v>6.928</v>
      </c>
      <c r="L44" s="372">
        <f>SUM(H44:K44)</f>
        <v>46.454</v>
      </c>
      <c r="M44" s="374">
        <f>IF(ISERROR(F44/L44-1),"         /0",(F44/L44-1))</f>
        <v>-0.710789167778878</v>
      </c>
      <c r="N44" s="370">
        <v>16.416</v>
      </c>
      <c r="O44" s="371">
        <v>0</v>
      </c>
      <c r="P44" s="372">
        <v>0.9200000000000002</v>
      </c>
      <c r="Q44" s="371">
        <v>88.043</v>
      </c>
      <c r="R44" s="372">
        <f>SUM(N44:Q44)</f>
        <v>105.379</v>
      </c>
      <c r="S44" s="373">
        <f>R44/$R$9</f>
        <v>0.00030534520136946624</v>
      </c>
      <c r="T44" s="384">
        <v>242.94400000000002</v>
      </c>
      <c r="U44" s="371">
        <v>187.48800000000003</v>
      </c>
      <c r="V44" s="372">
        <v>85.294</v>
      </c>
      <c r="W44" s="371">
        <v>135.83499999999998</v>
      </c>
      <c r="X44" s="372">
        <f>SUM(T44:W44)</f>
        <v>651.5609999999999</v>
      </c>
      <c r="Y44" s="375">
        <f>IF(ISERROR(R44/X44-1),"         /0",IF(R44/X44&gt;5,"  *  ",(R44/X44-1)))</f>
        <v>-0.8382668698709714</v>
      </c>
    </row>
    <row r="45" spans="1:25" s="137" customFormat="1" ht="19.5" customHeight="1" thickBot="1">
      <c r="A45" s="173" t="s">
        <v>51</v>
      </c>
      <c r="B45" s="170">
        <v>53.54900000000001</v>
      </c>
      <c r="C45" s="169">
        <v>0.876</v>
      </c>
      <c r="D45" s="168">
        <v>0</v>
      </c>
      <c r="E45" s="169">
        <v>0</v>
      </c>
      <c r="F45" s="168">
        <f t="shared" si="0"/>
        <v>54.425000000000004</v>
      </c>
      <c r="G45" s="171">
        <f t="shared" si="1"/>
        <v>0.0011113624822118192</v>
      </c>
      <c r="H45" s="170">
        <v>77.83500000000001</v>
      </c>
      <c r="I45" s="169">
        <v>0</v>
      </c>
      <c r="J45" s="168">
        <v>0</v>
      </c>
      <c r="K45" s="169">
        <v>0</v>
      </c>
      <c r="L45" s="168">
        <f t="shared" si="2"/>
        <v>77.83500000000001</v>
      </c>
      <c r="M45" s="172">
        <f t="shared" si="8"/>
        <v>-0.30076443759234284</v>
      </c>
      <c r="N45" s="170">
        <v>373.12</v>
      </c>
      <c r="O45" s="169">
        <v>7.049</v>
      </c>
      <c r="P45" s="168">
        <v>0.145</v>
      </c>
      <c r="Q45" s="169">
        <v>0.06</v>
      </c>
      <c r="R45" s="168">
        <f t="shared" si="4"/>
        <v>380.37399999999997</v>
      </c>
      <c r="S45" s="171">
        <f t="shared" si="5"/>
        <v>0.0011021681324145164</v>
      </c>
      <c r="T45" s="170">
        <v>677.5989999999999</v>
      </c>
      <c r="U45" s="169">
        <v>0</v>
      </c>
      <c r="V45" s="168">
        <v>0</v>
      </c>
      <c r="W45" s="169">
        <v>0</v>
      </c>
      <c r="X45" s="178">
        <f>SUM(T45:W45)</f>
        <v>677.5989999999999</v>
      </c>
      <c r="Y45" s="165">
        <f t="shared" si="7"/>
        <v>-0.4386443899710596</v>
      </c>
    </row>
    <row r="46" ht="6.75" customHeight="1" thickTop="1">
      <c r="A46" s="105"/>
    </row>
    <row r="47" ht="14.25">
      <c r="A47" s="105" t="s">
        <v>50</v>
      </c>
    </row>
    <row r="48" ht="14.25">
      <c r="A48" s="112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6:Y65536 M46:M65536 Y3 M3">
    <cfRule type="cellIs" priority="6" dxfId="95" operator="lessThan" stopIfTrue="1">
      <formula>0</formula>
    </cfRule>
  </conditionalFormatting>
  <conditionalFormatting sqref="Y10:Y45 M10:M45">
    <cfRule type="cellIs" priority="7" dxfId="95" operator="lessThan" stopIfTrue="1">
      <formula>0</formula>
    </cfRule>
    <cfRule type="cellIs" priority="8" dxfId="97" operator="greaterThanOrEqual" stopIfTrue="1">
      <formula>0</formula>
    </cfRule>
  </conditionalFormatting>
  <conditionalFormatting sqref="M5 Y5 Y7:Y8 M7:M8">
    <cfRule type="cellIs" priority="2" dxfId="95" operator="lessThan" stopIfTrue="1">
      <formula>0</formula>
    </cfRule>
  </conditionalFormatting>
  <conditionalFormatting sqref="Y9 M9">
    <cfRule type="cellIs" priority="3" dxfId="95" operator="lessThan" stopIfTrue="1">
      <formula>0</formula>
    </cfRule>
    <cfRule type="cellIs" priority="4" dxfId="97" operator="greaterThanOrEqual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1:V4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2"/>
  <sheetViews>
    <sheetView showGridLines="0" zoomScale="80" zoomScaleNormal="80" zoomScalePageLayoutView="0" workbookViewId="0" topLeftCell="A49">
      <selection activeCell="X1" sqref="X1:Y1"/>
    </sheetView>
  </sheetViews>
  <sheetFormatPr defaultColWidth="8.00390625" defaultRowHeight="15"/>
  <cols>
    <col min="1" max="1" width="28.140625" style="112" customWidth="1"/>
    <col min="2" max="2" width="9.140625" style="112" bestFit="1" customWidth="1"/>
    <col min="3" max="3" width="9.7109375" style="112" bestFit="1" customWidth="1"/>
    <col min="4" max="4" width="8.00390625" style="112" bestFit="1" customWidth="1"/>
    <col min="5" max="5" width="9.7109375" style="112" bestFit="1" customWidth="1"/>
    <col min="6" max="6" width="9.140625" style="112" bestFit="1" customWidth="1"/>
    <col min="7" max="7" width="9.421875" style="112" customWidth="1"/>
    <col min="8" max="8" width="9.28125" style="112" bestFit="1" customWidth="1"/>
    <col min="9" max="9" width="9.7109375" style="112" bestFit="1" customWidth="1"/>
    <col min="10" max="10" width="8.140625" style="112" customWidth="1"/>
    <col min="11" max="11" width="9.00390625" style="112" customWidth="1"/>
    <col min="12" max="12" width="9.140625" style="112" customWidth="1"/>
    <col min="13" max="13" width="10.28125" style="112" bestFit="1" customWidth="1"/>
    <col min="14" max="14" width="9.28125" style="112" bestFit="1" customWidth="1"/>
    <col min="15" max="15" width="10.140625" style="112" customWidth="1"/>
    <col min="16" max="16" width="8.421875" style="112" bestFit="1" customWidth="1"/>
    <col min="17" max="17" width="10.7109375" style="112" customWidth="1"/>
    <col min="18" max="19" width="9.8515625" style="112" bestFit="1" customWidth="1"/>
    <col min="20" max="20" width="10.421875" style="112" customWidth="1"/>
    <col min="21" max="21" width="10.28125" style="112" customWidth="1"/>
    <col min="22" max="22" width="8.8515625" style="112" customWidth="1"/>
    <col min="23" max="23" width="10.28125" style="112" customWidth="1"/>
    <col min="24" max="24" width="9.8515625" style="112" bestFit="1" customWidth="1"/>
    <col min="25" max="25" width="8.7109375" style="112" bestFit="1" customWidth="1"/>
    <col min="26" max="16384" width="8.00390625" style="112" customWidth="1"/>
  </cols>
  <sheetData>
    <row r="1" spans="24:25" ht="18.75" thickBot="1">
      <c r="X1" s="620" t="s">
        <v>26</v>
      </c>
      <c r="Y1" s="621"/>
    </row>
    <row r="2" ht="5.25" customHeight="1" thickBot="1"/>
    <row r="3" spans="1:25" ht="24.75" customHeight="1" thickTop="1">
      <c r="A3" s="678" t="s">
        <v>67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  <c r="X3" s="679"/>
      <c r="Y3" s="680"/>
    </row>
    <row r="4" spans="1:25" ht="21" customHeight="1" thickBot="1">
      <c r="A4" s="689" t="s">
        <v>42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1"/>
    </row>
    <row r="5" spans="1:25" s="164" customFormat="1" ht="15.75" customHeight="1" thickBot="1" thickTop="1">
      <c r="A5" s="625" t="s">
        <v>62</v>
      </c>
      <c r="B5" s="702" t="s">
        <v>34</v>
      </c>
      <c r="C5" s="703"/>
      <c r="D5" s="703"/>
      <c r="E5" s="703"/>
      <c r="F5" s="703"/>
      <c r="G5" s="703"/>
      <c r="H5" s="703"/>
      <c r="I5" s="703"/>
      <c r="J5" s="705"/>
      <c r="K5" s="705"/>
      <c r="L5" s="705"/>
      <c r="M5" s="706"/>
      <c r="N5" s="702" t="s">
        <v>33</v>
      </c>
      <c r="O5" s="703"/>
      <c r="P5" s="703"/>
      <c r="Q5" s="703"/>
      <c r="R5" s="703"/>
      <c r="S5" s="703"/>
      <c r="T5" s="703"/>
      <c r="U5" s="703"/>
      <c r="V5" s="703"/>
      <c r="W5" s="703"/>
      <c r="X5" s="703"/>
      <c r="Y5" s="704"/>
    </row>
    <row r="6" spans="1:25" s="130" customFormat="1" ht="26.25" customHeight="1" thickBot="1">
      <c r="A6" s="626"/>
      <c r="B6" s="700" t="s">
        <v>149</v>
      </c>
      <c r="C6" s="701"/>
      <c r="D6" s="701"/>
      <c r="E6" s="701"/>
      <c r="F6" s="701"/>
      <c r="G6" s="681" t="s">
        <v>32</v>
      </c>
      <c r="H6" s="700" t="s">
        <v>150</v>
      </c>
      <c r="I6" s="701"/>
      <c r="J6" s="701"/>
      <c r="K6" s="701"/>
      <c r="L6" s="701"/>
      <c r="M6" s="692" t="s">
        <v>31</v>
      </c>
      <c r="N6" s="700" t="s">
        <v>151</v>
      </c>
      <c r="O6" s="701"/>
      <c r="P6" s="701"/>
      <c r="Q6" s="701"/>
      <c r="R6" s="701"/>
      <c r="S6" s="681" t="s">
        <v>32</v>
      </c>
      <c r="T6" s="700" t="s">
        <v>152</v>
      </c>
      <c r="U6" s="701"/>
      <c r="V6" s="701"/>
      <c r="W6" s="701"/>
      <c r="X6" s="701"/>
      <c r="Y6" s="686" t="s">
        <v>31</v>
      </c>
    </row>
    <row r="7" spans="1:25" s="125" customFormat="1" ht="26.25" customHeight="1">
      <c r="A7" s="627"/>
      <c r="B7" s="619" t="s">
        <v>20</v>
      </c>
      <c r="C7" s="615"/>
      <c r="D7" s="614" t="s">
        <v>19</v>
      </c>
      <c r="E7" s="615"/>
      <c r="F7" s="711" t="s">
        <v>15</v>
      </c>
      <c r="G7" s="682"/>
      <c r="H7" s="619" t="s">
        <v>20</v>
      </c>
      <c r="I7" s="615"/>
      <c r="J7" s="614" t="s">
        <v>19</v>
      </c>
      <c r="K7" s="615"/>
      <c r="L7" s="711" t="s">
        <v>15</v>
      </c>
      <c r="M7" s="693"/>
      <c r="N7" s="619" t="s">
        <v>20</v>
      </c>
      <c r="O7" s="615"/>
      <c r="P7" s="614" t="s">
        <v>19</v>
      </c>
      <c r="Q7" s="615"/>
      <c r="R7" s="711" t="s">
        <v>15</v>
      </c>
      <c r="S7" s="682"/>
      <c r="T7" s="619" t="s">
        <v>20</v>
      </c>
      <c r="U7" s="615"/>
      <c r="V7" s="614" t="s">
        <v>19</v>
      </c>
      <c r="W7" s="615"/>
      <c r="X7" s="711" t="s">
        <v>15</v>
      </c>
      <c r="Y7" s="687"/>
    </row>
    <row r="8" spans="1:25" s="160" customFormat="1" ht="27" thickBot="1">
      <c r="A8" s="628"/>
      <c r="B8" s="163" t="s">
        <v>29</v>
      </c>
      <c r="C8" s="161" t="s">
        <v>28</v>
      </c>
      <c r="D8" s="162" t="s">
        <v>29</v>
      </c>
      <c r="E8" s="161" t="s">
        <v>28</v>
      </c>
      <c r="F8" s="677"/>
      <c r="G8" s="683"/>
      <c r="H8" s="163" t="s">
        <v>29</v>
      </c>
      <c r="I8" s="161" t="s">
        <v>28</v>
      </c>
      <c r="J8" s="162" t="s">
        <v>29</v>
      </c>
      <c r="K8" s="161" t="s">
        <v>28</v>
      </c>
      <c r="L8" s="677"/>
      <c r="M8" s="694"/>
      <c r="N8" s="163" t="s">
        <v>29</v>
      </c>
      <c r="O8" s="161" t="s">
        <v>28</v>
      </c>
      <c r="P8" s="162" t="s">
        <v>29</v>
      </c>
      <c r="Q8" s="161" t="s">
        <v>28</v>
      </c>
      <c r="R8" s="677"/>
      <c r="S8" s="683"/>
      <c r="T8" s="163" t="s">
        <v>29</v>
      </c>
      <c r="U8" s="161" t="s">
        <v>28</v>
      </c>
      <c r="V8" s="162" t="s">
        <v>29</v>
      </c>
      <c r="W8" s="161" t="s">
        <v>28</v>
      </c>
      <c r="X8" s="677"/>
      <c r="Y8" s="688"/>
    </row>
    <row r="9" spans="1:25" s="114" customFormat="1" ht="18" customHeight="1" thickBot="1" thickTop="1">
      <c r="A9" s="213" t="s">
        <v>22</v>
      </c>
      <c r="B9" s="212">
        <f>B10+B29+B44+B54+B66+B69</f>
        <v>25070.021999999997</v>
      </c>
      <c r="C9" s="211">
        <f>C10+C29+C44+C54+C66+C69</f>
        <v>14500.525</v>
      </c>
      <c r="D9" s="209">
        <f>D10+D29+D44+D54+D66+D69</f>
        <v>6296.044999999999</v>
      </c>
      <c r="E9" s="210">
        <f>E10+E29+E44+E54+E66+E69</f>
        <v>3104.829</v>
      </c>
      <c r="F9" s="209">
        <f aca="true" t="shared" si="0" ref="F9:F17">SUM(B9:E9)</f>
        <v>48971.420999999995</v>
      </c>
      <c r="G9" s="221">
        <f aca="true" t="shared" si="1" ref="G9:G17">F9/$F$9</f>
        <v>1</v>
      </c>
      <c r="H9" s="212">
        <f>H10+H29+H44+H54+H66+H69</f>
        <v>26989.007999999998</v>
      </c>
      <c r="I9" s="211">
        <f>I10+I29+I44+I54+I66+I69</f>
        <v>16475.081000000002</v>
      </c>
      <c r="J9" s="209">
        <f>J10+J29+J44+J54+J66+J69</f>
        <v>2718.368</v>
      </c>
      <c r="K9" s="210">
        <f>K10+K29+K44+K54+K66+K69</f>
        <v>1373.1100000000004</v>
      </c>
      <c r="L9" s="209">
        <f aca="true" t="shared" si="2" ref="L9:L17">SUM(H9:K9)</f>
        <v>47555.567</v>
      </c>
      <c r="M9" s="284">
        <f aca="true" t="shared" si="3" ref="M9:M52">IF(ISERROR(F9/L9-1),"         /0",(F9/L9-1))</f>
        <v>0.02977262367621414</v>
      </c>
      <c r="N9" s="287">
        <f>N10+N29+N44+N54+N66+N69</f>
        <v>183272.357</v>
      </c>
      <c r="O9" s="211">
        <f>O10+O29+O44+O54+O66+O69</f>
        <v>95423.61899999999</v>
      </c>
      <c r="P9" s="209">
        <f>P10+P29+P44+P54+P66+P69</f>
        <v>49504.51397000001</v>
      </c>
      <c r="Q9" s="210">
        <f>Q10+Q29+Q44+Q54+Q66+Q69</f>
        <v>16913.825</v>
      </c>
      <c r="R9" s="209">
        <f aca="true" t="shared" si="4" ref="R9:R17">SUM(N9:Q9)</f>
        <v>345114.31497</v>
      </c>
      <c r="S9" s="300">
        <f aca="true" t="shared" si="5" ref="S9:S17">R9/$R$9</f>
        <v>1</v>
      </c>
      <c r="T9" s="212">
        <f>T10+T29+T44+T54+T66+T69</f>
        <v>194732.417</v>
      </c>
      <c r="U9" s="211">
        <f>U10+U29+U44+U54+U66+U69</f>
        <v>107672.378</v>
      </c>
      <c r="V9" s="209">
        <f>V10+V29+V44+V54+V66+V69</f>
        <v>29583.096</v>
      </c>
      <c r="W9" s="210">
        <f>W10+W29+W44+W54+W66+W69</f>
        <v>10790.142999999998</v>
      </c>
      <c r="X9" s="209">
        <f aca="true" t="shared" si="6" ref="X9:X17">SUM(T9:W9)</f>
        <v>342778.034</v>
      </c>
      <c r="Y9" s="208">
        <f>IF(ISERROR(R9/X9-1),"         /0",(R9/X9-1))</f>
        <v>0.006815725449898613</v>
      </c>
    </row>
    <row r="10" spans="1:25" s="145" customFormat="1" ht="19.5" customHeight="1">
      <c r="A10" s="152" t="s">
        <v>56</v>
      </c>
      <c r="B10" s="149">
        <f>SUM(B11:B28)</f>
        <v>16053.97</v>
      </c>
      <c r="C10" s="148">
        <f>SUM(C11:C28)</f>
        <v>6061.272</v>
      </c>
      <c r="D10" s="147">
        <f>SUM(D11:D28)</f>
        <v>5057.467999999999</v>
      </c>
      <c r="E10" s="194">
        <f>SUM(E11:E28)</f>
        <v>2217.4240000000004</v>
      </c>
      <c r="F10" s="147">
        <f t="shared" si="0"/>
        <v>29390.134</v>
      </c>
      <c r="G10" s="150">
        <f t="shared" si="1"/>
        <v>0.6001486867207713</v>
      </c>
      <c r="H10" s="149">
        <f>SUM(H11:H28)</f>
        <v>18087.208</v>
      </c>
      <c r="I10" s="148">
        <f>SUM(I11:I28)</f>
        <v>7423.359</v>
      </c>
      <c r="J10" s="147">
        <f>SUM(J11:J28)</f>
        <v>2446.544</v>
      </c>
      <c r="K10" s="194">
        <f>SUM(K11:K28)</f>
        <v>653.5590000000001</v>
      </c>
      <c r="L10" s="147">
        <f t="shared" si="2"/>
        <v>28610.67</v>
      </c>
      <c r="M10" s="285">
        <f t="shared" si="3"/>
        <v>0.02724382197271158</v>
      </c>
      <c r="N10" s="288">
        <f>SUM(N11:N28)</f>
        <v>126933.802</v>
      </c>
      <c r="O10" s="148">
        <f>SUM(O11:O28)</f>
        <v>40999.223000000005</v>
      </c>
      <c r="P10" s="147">
        <f>SUM(P11:P28)</f>
        <v>45326.35297000001</v>
      </c>
      <c r="Q10" s="194">
        <f>SUM(Q11:Q28)</f>
        <v>14301.974</v>
      </c>
      <c r="R10" s="147">
        <f t="shared" si="4"/>
        <v>227561.35197</v>
      </c>
      <c r="S10" s="301">
        <f t="shared" si="5"/>
        <v>0.6593796376999933</v>
      </c>
      <c r="T10" s="149">
        <f>SUM(T11:T28)</f>
        <v>130091.225</v>
      </c>
      <c r="U10" s="148">
        <f>SUM(U11:U28)</f>
        <v>50136.21100000001</v>
      </c>
      <c r="V10" s="147">
        <f>SUM(V11:V28)</f>
        <v>27427.745</v>
      </c>
      <c r="W10" s="194">
        <f>SUM(W11:W28)</f>
        <v>7556.629</v>
      </c>
      <c r="X10" s="147">
        <f t="shared" si="6"/>
        <v>215211.81</v>
      </c>
      <c r="Y10" s="146">
        <f aca="true" t="shared" si="7" ref="Y10:Y17">IF(ISERROR(R10/X10-1),"         /0",IF(R10/X10&gt;5,"  *  ",(R10/X10-1)))</f>
        <v>0.05738319830124561</v>
      </c>
    </row>
    <row r="11" spans="1:25" ht="19.5" customHeight="1">
      <c r="A11" s="362" t="s">
        <v>169</v>
      </c>
      <c r="B11" s="363">
        <v>6737.0599999999995</v>
      </c>
      <c r="C11" s="364">
        <v>2677.623</v>
      </c>
      <c r="D11" s="365">
        <v>0</v>
      </c>
      <c r="E11" s="386">
        <v>0</v>
      </c>
      <c r="F11" s="365">
        <f t="shared" si="0"/>
        <v>9414.682999999999</v>
      </c>
      <c r="G11" s="366">
        <f t="shared" si="1"/>
        <v>0.19224851572103657</v>
      </c>
      <c r="H11" s="363">
        <v>6894.582</v>
      </c>
      <c r="I11" s="364">
        <v>3169.831</v>
      </c>
      <c r="J11" s="365"/>
      <c r="K11" s="386"/>
      <c r="L11" s="365">
        <f t="shared" si="2"/>
        <v>10064.413</v>
      </c>
      <c r="M11" s="395">
        <f t="shared" si="3"/>
        <v>-0.06455716791431365</v>
      </c>
      <c r="N11" s="396">
        <v>50367.04299999999</v>
      </c>
      <c r="O11" s="364">
        <v>17399.607999999997</v>
      </c>
      <c r="P11" s="365">
        <v>2464.0099999999998</v>
      </c>
      <c r="Q11" s="386">
        <v>672.561</v>
      </c>
      <c r="R11" s="365">
        <f t="shared" si="4"/>
        <v>70903.22199999998</v>
      </c>
      <c r="S11" s="397">
        <f t="shared" si="5"/>
        <v>0.2054485106077487</v>
      </c>
      <c r="T11" s="363">
        <v>52212.71799999999</v>
      </c>
      <c r="U11" s="364">
        <v>23982.628000000004</v>
      </c>
      <c r="V11" s="365"/>
      <c r="W11" s="386"/>
      <c r="X11" s="365">
        <f t="shared" si="6"/>
        <v>76195.34599999999</v>
      </c>
      <c r="Y11" s="368">
        <f t="shared" si="7"/>
        <v>-0.06945468821678447</v>
      </c>
    </row>
    <row r="12" spans="1:25" ht="19.5" customHeight="1">
      <c r="A12" s="369" t="s">
        <v>206</v>
      </c>
      <c r="B12" s="370">
        <v>2047.577</v>
      </c>
      <c r="C12" s="371">
        <v>874.939</v>
      </c>
      <c r="D12" s="372">
        <v>1081.839</v>
      </c>
      <c r="E12" s="389">
        <v>371.338</v>
      </c>
      <c r="F12" s="372">
        <f t="shared" si="0"/>
        <v>4375.693</v>
      </c>
      <c r="G12" s="373">
        <f t="shared" si="1"/>
        <v>0.08935197122419626</v>
      </c>
      <c r="H12" s="370">
        <v>2048.6279999999997</v>
      </c>
      <c r="I12" s="371">
        <v>973.7470000000001</v>
      </c>
      <c r="J12" s="372">
        <v>607.101</v>
      </c>
      <c r="K12" s="389">
        <v>322.61</v>
      </c>
      <c r="L12" s="372">
        <f t="shared" si="2"/>
        <v>3952.0860000000002</v>
      </c>
      <c r="M12" s="398">
        <f t="shared" si="3"/>
        <v>0.1071856735911112</v>
      </c>
      <c r="N12" s="399">
        <v>15307.674</v>
      </c>
      <c r="O12" s="371">
        <v>5324.841</v>
      </c>
      <c r="P12" s="372">
        <v>9084.388</v>
      </c>
      <c r="Q12" s="389">
        <v>2215.215</v>
      </c>
      <c r="R12" s="372">
        <f t="shared" si="4"/>
        <v>31932.118</v>
      </c>
      <c r="S12" s="400">
        <f t="shared" si="5"/>
        <v>0.09252620541913999</v>
      </c>
      <c r="T12" s="370">
        <v>14853.125</v>
      </c>
      <c r="U12" s="371">
        <v>6768.686000000001</v>
      </c>
      <c r="V12" s="372">
        <v>6890.575</v>
      </c>
      <c r="W12" s="389">
        <v>2919.748</v>
      </c>
      <c r="X12" s="372">
        <f t="shared" si="6"/>
        <v>31432.134000000002</v>
      </c>
      <c r="Y12" s="375">
        <f t="shared" si="7"/>
        <v>0.015906778712511116</v>
      </c>
    </row>
    <row r="13" spans="1:25" ht="19.5" customHeight="1">
      <c r="A13" s="369" t="s">
        <v>207</v>
      </c>
      <c r="B13" s="370">
        <v>0</v>
      </c>
      <c r="C13" s="371">
        <v>0</v>
      </c>
      <c r="D13" s="372">
        <v>2346.377</v>
      </c>
      <c r="E13" s="389">
        <v>1047.459</v>
      </c>
      <c r="F13" s="372">
        <f t="shared" si="0"/>
        <v>3393.8360000000002</v>
      </c>
      <c r="G13" s="373">
        <f t="shared" si="1"/>
        <v>0.06930237944289998</v>
      </c>
      <c r="H13" s="370"/>
      <c r="I13" s="371"/>
      <c r="J13" s="372">
        <v>917.284</v>
      </c>
      <c r="K13" s="389">
        <v>330.869</v>
      </c>
      <c r="L13" s="372">
        <f t="shared" si="2"/>
        <v>1248.153</v>
      </c>
      <c r="M13" s="398">
        <f t="shared" si="3"/>
        <v>1.7190865222452696</v>
      </c>
      <c r="N13" s="399"/>
      <c r="O13" s="371"/>
      <c r="P13" s="372">
        <v>19260.45</v>
      </c>
      <c r="Q13" s="389">
        <v>5914.481</v>
      </c>
      <c r="R13" s="372">
        <f t="shared" si="4"/>
        <v>25174.931</v>
      </c>
      <c r="S13" s="400">
        <f t="shared" si="5"/>
        <v>0.07294664378725756</v>
      </c>
      <c r="T13" s="370"/>
      <c r="U13" s="371"/>
      <c r="V13" s="372">
        <v>15356.803</v>
      </c>
      <c r="W13" s="389">
        <v>4463.857999999999</v>
      </c>
      <c r="X13" s="372">
        <f t="shared" si="6"/>
        <v>19820.661</v>
      </c>
      <c r="Y13" s="375">
        <f t="shared" si="7"/>
        <v>0.270135794159438</v>
      </c>
    </row>
    <row r="14" spans="1:25" ht="19.5" customHeight="1">
      <c r="A14" s="369" t="s">
        <v>208</v>
      </c>
      <c r="B14" s="370">
        <v>2142.821</v>
      </c>
      <c r="C14" s="371">
        <v>829.255</v>
      </c>
      <c r="D14" s="372">
        <v>0</v>
      </c>
      <c r="E14" s="389">
        <v>0</v>
      </c>
      <c r="F14" s="372">
        <f t="shared" si="0"/>
        <v>2972.076</v>
      </c>
      <c r="G14" s="373">
        <f t="shared" si="1"/>
        <v>0.06069000938322783</v>
      </c>
      <c r="H14" s="370">
        <v>3094.125</v>
      </c>
      <c r="I14" s="371">
        <v>1609.5259999999998</v>
      </c>
      <c r="J14" s="372"/>
      <c r="K14" s="389"/>
      <c r="L14" s="372">
        <f t="shared" si="2"/>
        <v>4703.651</v>
      </c>
      <c r="M14" s="398">
        <f t="shared" si="3"/>
        <v>-0.36813424295297414</v>
      </c>
      <c r="N14" s="399">
        <v>19657.941</v>
      </c>
      <c r="O14" s="371">
        <v>6304.554999999999</v>
      </c>
      <c r="P14" s="372"/>
      <c r="Q14" s="389"/>
      <c r="R14" s="372">
        <f t="shared" si="4"/>
        <v>25962.496</v>
      </c>
      <c r="S14" s="400">
        <f t="shared" si="5"/>
        <v>0.07522868473959668</v>
      </c>
      <c r="T14" s="370">
        <v>19811.312</v>
      </c>
      <c r="U14" s="371">
        <v>8390.282000000001</v>
      </c>
      <c r="V14" s="372"/>
      <c r="W14" s="389"/>
      <c r="X14" s="372">
        <f t="shared" si="6"/>
        <v>28201.594000000005</v>
      </c>
      <c r="Y14" s="375">
        <f t="shared" si="7"/>
        <v>-0.07939615044454595</v>
      </c>
    </row>
    <row r="15" spans="1:25" ht="19.5" customHeight="1">
      <c r="A15" s="369" t="s">
        <v>209</v>
      </c>
      <c r="B15" s="370">
        <v>1932.2489999999998</v>
      </c>
      <c r="C15" s="371">
        <v>244.064</v>
      </c>
      <c r="D15" s="372">
        <v>0</v>
      </c>
      <c r="E15" s="389">
        <v>0</v>
      </c>
      <c r="F15" s="372">
        <f t="shared" si="0"/>
        <v>2176.3129999999996</v>
      </c>
      <c r="G15" s="373">
        <f t="shared" si="1"/>
        <v>0.044440470698205795</v>
      </c>
      <c r="H15" s="370">
        <v>3270.287</v>
      </c>
      <c r="I15" s="371">
        <v>399.894</v>
      </c>
      <c r="J15" s="372"/>
      <c r="K15" s="389"/>
      <c r="L15" s="372">
        <f t="shared" si="2"/>
        <v>3670.1809999999996</v>
      </c>
      <c r="M15" s="398">
        <f t="shared" si="3"/>
        <v>-0.4070284272083584</v>
      </c>
      <c r="N15" s="399">
        <v>16310.524000000001</v>
      </c>
      <c r="O15" s="371">
        <v>1644.6209999999996</v>
      </c>
      <c r="P15" s="372"/>
      <c r="Q15" s="389"/>
      <c r="R15" s="372">
        <f t="shared" si="4"/>
        <v>17955.145</v>
      </c>
      <c r="S15" s="400">
        <f t="shared" si="5"/>
        <v>0.05202665963468018</v>
      </c>
      <c r="T15" s="370">
        <v>24249.395999999997</v>
      </c>
      <c r="U15" s="371">
        <v>3112.6099999999997</v>
      </c>
      <c r="V15" s="372"/>
      <c r="W15" s="389"/>
      <c r="X15" s="372">
        <f t="shared" si="6"/>
        <v>27362.005999999998</v>
      </c>
      <c r="Y15" s="375">
        <f t="shared" si="7"/>
        <v>-0.34379281255913763</v>
      </c>
    </row>
    <row r="16" spans="1:25" ht="19.5" customHeight="1">
      <c r="A16" s="369" t="s">
        <v>154</v>
      </c>
      <c r="B16" s="370">
        <v>866.492</v>
      </c>
      <c r="C16" s="371">
        <v>430.34900000000005</v>
      </c>
      <c r="D16" s="372">
        <v>0</v>
      </c>
      <c r="E16" s="389">
        <v>0</v>
      </c>
      <c r="F16" s="372">
        <f t="shared" si="0"/>
        <v>1296.841</v>
      </c>
      <c r="G16" s="373">
        <f t="shared" si="1"/>
        <v>0.02648158810829688</v>
      </c>
      <c r="H16" s="370">
        <v>641.811</v>
      </c>
      <c r="I16" s="371">
        <v>406.65599999999995</v>
      </c>
      <c r="J16" s="372">
        <v>0</v>
      </c>
      <c r="K16" s="389">
        <v>0</v>
      </c>
      <c r="L16" s="372">
        <f t="shared" si="2"/>
        <v>1048.467</v>
      </c>
      <c r="M16" s="398">
        <f>IF(ISERROR(F16/L16-1),"         /0",(F16/L16-1))</f>
        <v>0.23689252976011632</v>
      </c>
      <c r="N16" s="399">
        <v>5785.3820000000005</v>
      </c>
      <c r="O16" s="371">
        <v>2993.0320000000006</v>
      </c>
      <c r="P16" s="372">
        <v>0</v>
      </c>
      <c r="Q16" s="389">
        <v>0</v>
      </c>
      <c r="R16" s="372">
        <f t="shared" si="4"/>
        <v>8778.414</v>
      </c>
      <c r="S16" s="400">
        <f t="shared" si="5"/>
        <v>0.0254362500169345</v>
      </c>
      <c r="T16" s="370">
        <v>4071.354</v>
      </c>
      <c r="U16" s="371">
        <v>2476.2130000000016</v>
      </c>
      <c r="V16" s="372">
        <v>0</v>
      </c>
      <c r="W16" s="389">
        <v>0</v>
      </c>
      <c r="X16" s="372">
        <f t="shared" si="6"/>
        <v>6547.567000000001</v>
      </c>
      <c r="Y16" s="375">
        <f t="shared" si="7"/>
        <v>0.34071388654747614</v>
      </c>
    </row>
    <row r="17" spans="1:25" ht="19.5" customHeight="1">
      <c r="A17" s="369" t="s">
        <v>212</v>
      </c>
      <c r="B17" s="370">
        <v>0</v>
      </c>
      <c r="C17" s="371">
        <v>0</v>
      </c>
      <c r="D17" s="372">
        <v>716.799</v>
      </c>
      <c r="E17" s="389">
        <v>379.224</v>
      </c>
      <c r="F17" s="372">
        <f t="shared" si="0"/>
        <v>1096.023</v>
      </c>
      <c r="G17" s="373">
        <f t="shared" si="1"/>
        <v>0.022380869854685247</v>
      </c>
      <c r="H17" s="370"/>
      <c r="I17" s="371"/>
      <c r="J17" s="372">
        <v>921.959</v>
      </c>
      <c r="K17" s="389"/>
      <c r="L17" s="372">
        <f t="shared" si="2"/>
        <v>921.959</v>
      </c>
      <c r="M17" s="398">
        <f>IF(ISERROR(F17/L17-1),"         /0",(F17/L17-1))</f>
        <v>0.18879798342442555</v>
      </c>
      <c r="N17" s="399"/>
      <c r="O17" s="371"/>
      <c r="P17" s="372">
        <v>5374.6720000000005</v>
      </c>
      <c r="Q17" s="389">
        <v>1368.2939999999999</v>
      </c>
      <c r="R17" s="372">
        <f t="shared" si="4"/>
        <v>6742.966</v>
      </c>
      <c r="S17" s="400">
        <f t="shared" si="5"/>
        <v>0.019538354995753078</v>
      </c>
      <c r="T17" s="370"/>
      <c r="U17" s="371"/>
      <c r="V17" s="372">
        <v>5031.133</v>
      </c>
      <c r="W17" s="389">
        <v>125.56200000000001</v>
      </c>
      <c r="X17" s="372">
        <f t="shared" si="6"/>
        <v>5156.695</v>
      </c>
      <c r="Y17" s="375">
        <f t="shared" si="7"/>
        <v>0.30761388835290826</v>
      </c>
    </row>
    <row r="18" spans="1:25" ht="19.5" customHeight="1">
      <c r="A18" s="369" t="s">
        <v>214</v>
      </c>
      <c r="B18" s="370">
        <v>0</v>
      </c>
      <c r="C18" s="371">
        <v>0</v>
      </c>
      <c r="D18" s="372">
        <v>590.779</v>
      </c>
      <c r="E18" s="389">
        <v>361.047</v>
      </c>
      <c r="F18" s="372">
        <f aca="true" t="shared" si="8" ref="F18:F25">SUM(B18:E18)</f>
        <v>951.826</v>
      </c>
      <c r="G18" s="373">
        <f aca="true" t="shared" si="9" ref="G18:G25">F18/$F$9</f>
        <v>0.019436356563964117</v>
      </c>
      <c r="H18" s="370"/>
      <c r="I18" s="371"/>
      <c r="J18" s="372"/>
      <c r="K18" s="389"/>
      <c r="L18" s="372">
        <f aca="true" t="shared" si="10" ref="L18:L25">SUM(H18:K18)</f>
        <v>0</v>
      </c>
      <c r="M18" s="398" t="str">
        <f aca="true" t="shared" si="11" ref="M18:M25">IF(ISERROR(F18/L18-1),"         /0",(F18/L18-1))</f>
        <v>         /0</v>
      </c>
      <c r="N18" s="399"/>
      <c r="O18" s="371"/>
      <c r="P18" s="372">
        <v>3172.299</v>
      </c>
      <c r="Q18" s="389">
        <v>957.879</v>
      </c>
      <c r="R18" s="372">
        <f aca="true" t="shared" si="12" ref="R18:R25">SUM(N18:Q18)</f>
        <v>4130.178</v>
      </c>
      <c r="S18" s="400">
        <f aca="true" t="shared" si="13" ref="S18:S25">R18/$R$9</f>
        <v>0.011967565009173921</v>
      </c>
      <c r="T18" s="370"/>
      <c r="U18" s="371"/>
      <c r="V18" s="372"/>
      <c r="W18" s="389"/>
      <c r="X18" s="372">
        <f aca="true" t="shared" si="14" ref="X18:X25">SUM(T18:W18)</f>
        <v>0</v>
      </c>
      <c r="Y18" s="375" t="str">
        <f aca="true" t="shared" si="15" ref="Y18:Y25">IF(ISERROR(R18/X18-1),"         /0",IF(R18/X18&gt;5,"  *  ",(R18/X18-1)))</f>
        <v>         /0</v>
      </c>
    </row>
    <row r="19" spans="1:25" ht="19.5" customHeight="1">
      <c r="A19" s="369" t="s">
        <v>215</v>
      </c>
      <c r="B19" s="370">
        <v>809.0830000000001</v>
      </c>
      <c r="C19" s="371">
        <v>0</v>
      </c>
      <c r="D19" s="372">
        <v>0</v>
      </c>
      <c r="E19" s="389">
        <v>0</v>
      </c>
      <c r="F19" s="372">
        <f t="shared" si="8"/>
        <v>809.0830000000001</v>
      </c>
      <c r="G19" s="373">
        <f t="shared" si="9"/>
        <v>0.016521534059630416</v>
      </c>
      <c r="H19" s="370">
        <v>711.729</v>
      </c>
      <c r="I19" s="371"/>
      <c r="J19" s="372"/>
      <c r="K19" s="389"/>
      <c r="L19" s="372">
        <f t="shared" si="10"/>
        <v>711.729</v>
      </c>
      <c r="M19" s="398">
        <f t="shared" si="11"/>
        <v>0.1367852089770123</v>
      </c>
      <c r="N19" s="399">
        <v>7245.352000000001</v>
      </c>
      <c r="O19" s="371"/>
      <c r="P19" s="372"/>
      <c r="Q19" s="389"/>
      <c r="R19" s="372">
        <f t="shared" si="12"/>
        <v>7245.352000000001</v>
      </c>
      <c r="S19" s="400">
        <f t="shared" si="13"/>
        <v>0.020994063954228682</v>
      </c>
      <c r="T19" s="370">
        <v>5587.401999999999</v>
      </c>
      <c r="U19" s="371"/>
      <c r="V19" s="372"/>
      <c r="W19" s="389"/>
      <c r="X19" s="372">
        <f t="shared" si="14"/>
        <v>5587.401999999999</v>
      </c>
      <c r="Y19" s="375">
        <f t="shared" si="15"/>
        <v>0.29673003660735375</v>
      </c>
    </row>
    <row r="20" spans="1:25" ht="19.5" customHeight="1">
      <c r="A20" s="369" t="s">
        <v>213</v>
      </c>
      <c r="B20" s="370">
        <v>484.04</v>
      </c>
      <c r="C20" s="371">
        <v>281.15999999999997</v>
      </c>
      <c r="D20" s="372">
        <v>0</v>
      </c>
      <c r="E20" s="389">
        <v>0</v>
      </c>
      <c r="F20" s="372">
        <f>SUM(B20:E20)</f>
        <v>765.2</v>
      </c>
      <c r="G20" s="373">
        <f>F20/$F$9</f>
        <v>0.01562543998876406</v>
      </c>
      <c r="H20" s="370">
        <v>72.776</v>
      </c>
      <c r="I20" s="371"/>
      <c r="J20" s="372"/>
      <c r="K20" s="389"/>
      <c r="L20" s="372">
        <f>SUM(H20:K20)</f>
        <v>72.776</v>
      </c>
      <c r="M20" s="398">
        <f>IF(ISERROR(F20/L20-1),"         /0",(F20/L20-1))</f>
        <v>9.514455314938992</v>
      </c>
      <c r="N20" s="399">
        <v>5034.002</v>
      </c>
      <c r="O20" s="371">
        <v>2526.639</v>
      </c>
      <c r="P20" s="372"/>
      <c r="Q20" s="389"/>
      <c r="R20" s="372">
        <f>SUM(N20:Q20)</f>
        <v>7560.6410000000005</v>
      </c>
      <c r="S20" s="400">
        <f>R20/$R$9</f>
        <v>0.02190764240149595</v>
      </c>
      <c r="T20" s="370">
        <v>675.064</v>
      </c>
      <c r="U20" s="371"/>
      <c r="V20" s="372"/>
      <c r="W20" s="389"/>
      <c r="X20" s="372">
        <f>SUM(T20:W20)</f>
        <v>675.064</v>
      </c>
      <c r="Y20" s="375" t="str">
        <f>IF(ISERROR(R20/X20-1),"         /0",IF(R20/X20&gt;5,"  *  ",(R20/X20-1)))</f>
        <v>  *  </v>
      </c>
    </row>
    <row r="21" spans="1:25" ht="19.5" customHeight="1">
      <c r="A21" s="369" t="s">
        <v>155</v>
      </c>
      <c r="B21" s="370">
        <v>448.506</v>
      </c>
      <c r="C21" s="371">
        <v>207.837</v>
      </c>
      <c r="D21" s="372">
        <v>0</v>
      </c>
      <c r="E21" s="389">
        <v>0</v>
      </c>
      <c r="F21" s="372">
        <f t="shared" si="8"/>
        <v>656.343</v>
      </c>
      <c r="G21" s="373">
        <f t="shared" si="9"/>
        <v>0.01340257208382824</v>
      </c>
      <c r="H21" s="370">
        <v>506.283</v>
      </c>
      <c r="I21" s="371">
        <v>212.959</v>
      </c>
      <c r="J21" s="372"/>
      <c r="K21" s="389"/>
      <c r="L21" s="372">
        <f t="shared" si="10"/>
        <v>719.242</v>
      </c>
      <c r="M21" s="398">
        <f t="shared" si="11"/>
        <v>-0.08745178952285881</v>
      </c>
      <c r="N21" s="399">
        <v>3310.7960000000003</v>
      </c>
      <c r="O21" s="371">
        <v>1396.979</v>
      </c>
      <c r="P21" s="372"/>
      <c r="Q21" s="389"/>
      <c r="R21" s="372">
        <f t="shared" si="12"/>
        <v>4707.775000000001</v>
      </c>
      <c r="S21" s="400">
        <f t="shared" si="13"/>
        <v>0.013641204655359592</v>
      </c>
      <c r="T21" s="370">
        <v>2379.42</v>
      </c>
      <c r="U21" s="371">
        <v>1176.831</v>
      </c>
      <c r="V21" s="372"/>
      <c r="W21" s="389"/>
      <c r="X21" s="372">
        <f t="shared" si="14"/>
        <v>3556.251</v>
      </c>
      <c r="Y21" s="375">
        <f t="shared" si="15"/>
        <v>0.3238027911978092</v>
      </c>
    </row>
    <row r="22" spans="1:25" ht="19.5" customHeight="1">
      <c r="A22" s="369" t="s">
        <v>220</v>
      </c>
      <c r="B22" s="370">
        <v>331.54999999999995</v>
      </c>
      <c r="C22" s="371">
        <v>13.891</v>
      </c>
      <c r="D22" s="372">
        <v>0</v>
      </c>
      <c r="E22" s="389">
        <v>0</v>
      </c>
      <c r="F22" s="372">
        <f t="shared" si="8"/>
        <v>345.441</v>
      </c>
      <c r="G22" s="373">
        <f t="shared" si="9"/>
        <v>0.007053930495502673</v>
      </c>
      <c r="H22" s="370">
        <v>456.35900000000004</v>
      </c>
      <c r="I22" s="371">
        <v>33.273</v>
      </c>
      <c r="J22" s="372"/>
      <c r="K22" s="389"/>
      <c r="L22" s="372">
        <f t="shared" si="10"/>
        <v>489.63200000000006</v>
      </c>
      <c r="M22" s="398">
        <f t="shared" si="11"/>
        <v>-0.2944885138226261</v>
      </c>
      <c r="N22" s="399">
        <v>2107.993</v>
      </c>
      <c r="O22" s="371">
        <v>81.155</v>
      </c>
      <c r="P22" s="372"/>
      <c r="Q22" s="389">
        <v>0</v>
      </c>
      <c r="R22" s="372">
        <f t="shared" si="12"/>
        <v>2189.148</v>
      </c>
      <c r="S22" s="400">
        <f t="shared" si="13"/>
        <v>0.006343254698636009</v>
      </c>
      <c r="T22" s="370">
        <v>3159.829</v>
      </c>
      <c r="U22" s="371">
        <v>250.595</v>
      </c>
      <c r="V22" s="372">
        <v>47.875</v>
      </c>
      <c r="W22" s="389">
        <v>40.532</v>
      </c>
      <c r="X22" s="372">
        <f t="shared" si="14"/>
        <v>3498.831</v>
      </c>
      <c r="Y22" s="375">
        <f t="shared" si="15"/>
        <v>-0.3743201657925176</v>
      </c>
    </row>
    <row r="23" spans="1:25" ht="19.5" customHeight="1">
      <c r="A23" s="369" t="s">
        <v>217</v>
      </c>
      <c r="B23" s="370">
        <v>0</v>
      </c>
      <c r="C23" s="371">
        <v>334.251</v>
      </c>
      <c r="D23" s="372">
        <v>0</v>
      </c>
      <c r="E23" s="389">
        <v>0</v>
      </c>
      <c r="F23" s="372">
        <f>SUM(B23:E23)</f>
        <v>334.251</v>
      </c>
      <c r="G23" s="373">
        <f t="shared" si="9"/>
        <v>0.006825429876743826</v>
      </c>
      <c r="H23" s="370"/>
      <c r="I23" s="371">
        <v>391.981</v>
      </c>
      <c r="J23" s="372"/>
      <c r="K23" s="389"/>
      <c r="L23" s="372">
        <f>SUM(H23:K23)</f>
        <v>391.981</v>
      </c>
      <c r="M23" s="398">
        <f>IF(ISERROR(F23/L23-1),"         /0",(F23/L23-1))</f>
        <v>-0.14727754661577985</v>
      </c>
      <c r="N23" s="399"/>
      <c r="O23" s="371">
        <v>2317.74</v>
      </c>
      <c r="P23" s="372"/>
      <c r="Q23" s="389"/>
      <c r="R23" s="372">
        <f>SUM(N23:Q23)</f>
        <v>2317.74</v>
      </c>
      <c r="S23" s="400">
        <f t="shared" si="13"/>
        <v>0.00671586167094076</v>
      </c>
      <c r="T23" s="370"/>
      <c r="U23" s="371">
        <v>2299.411</v>
      </c>
      <c r="V23" s="372"/>
      <c r="W23" s="389"/>
      <c r="X23" s="372">
        <f>SUM(T23:W23)</f>
        <v>2299.411</v>
      </c>
      <c r="Y23" s="375">
        <f>IF(ISERROR(R23/X23-1),"         /0",IF(R23/X23&gt;5,"  *  ",(R23/X23-1)))</f>
        <v>0.007971171747895411</v>
      </c>
    </row>
    <row r="24" spans="1:25" ht="19.5" customHeight="1">
      <c r="A24" s="369" t="s">
        <v>192</v>
      </c>
      <c r="B24" s="370">
        <v>134.546</v>
      </c>
      <c r="C24" s="371">
        <v>146.587</v>
      </c>
      <c r="D24" s="372">
        <v>0</v>
      </c>
      <c r="E24" s="389">
        <v>0</v>
      </c>
      <c r="F24" s="372">
        <f t="shared" si="8"/>
        <v>281.133</v>
      </c>
      <c r="G24" s="373">
        <f t="shared" si="9"/>
        <v>0.005740756430163626</v>
      </c>
      <c r="H24" s="370">
        <v>113.387</v>
      </c>
      <c r="I24" s="371">
        <v>91.465</v>
      </c>
      <c r="J24" s="372"/>
      <c r="K24" s="389"/>
      <c r="L24" s="372">
        <f t="shared" si="10"/>
        <v>204.852</v>
      </c>
      <c r="M24" s="398">
        <f t="shared" si="11"/>
        <v>0.3723712729189852</v>
      </c>
      <c r="N24" s="399">
        <v>721.8779999999999</v>
      </c>
      <c r="O24" s="371">
        <v>693.9950000000001</v>
      </c>
      <c r="P24" s="372"/>
      <c r="Q24" s="389"/>
      <c r="R24" s="372">
        <f t="shared" si="12"/>
        <v>1415.873</v>
      </c>
      <c r="S24" s="400">
        <f t="shared" si="13"/>
        <v>0.004102620316178651</v>
      </c>
      <c r="T24" s="370">
        <v>581.519</v>
      </c>
      <c r="U24" s="371">
        <v>652.334</v>
      </c>
      <c r="V24" s="372"/>
      <c r="W24" s="389"/>
      <c r="X24" s="372">
        <f t="shared" si="14"/>
        <v>1233.853</v>
      </c>
      <c r="Y24" s="375">
        <f t="shared" si="15"/>
        <v>0.14752162534758995</v>
      </c>
    </row>
    <row r="25" spans="1:25" ht="19.5" customHeight="1">
      <c r="A25" s="369" t="s">
        <v>203</v>
      </c>
      <c r="B25" s="370">
        <v>0</v>
      </c>
      <c r="C25" s="371">
        <v>0</v>
      </c>
      <c r="D25" s="372">
        <v>229.441</v>
      </c>
      <c r="E25" s="389">
        <v>0</v>
      </c>
      <c r="F25" s="372">
        <f t="shared" si="8"/>
        <v>229.441</v>
      </c>
      <c r="G25" s="373">
        <f t="shared" si="9"/>
        <v>0.004685202007922131</v>
      </c>
      <c r="H25" s="370"/>
      <c r="I25" s="371"/>
      <c r="J25" s="372"/>
      <c r="K25" s="389"/>
      <c r="L25" s="372">
        <f t="shared" si="10"/>
        <v>0</v>
      </c>
      <c r="M25" s="398" t="str">
        <f t="shared" si="11"/>
        <v>         /0</v>
      </c>
      <c r="N25" s="399"/>
      <c r="O25" s="371"/>
      <c r="P25" s="372">
        <v>734.665</v>
      </c>
      <c r="Q25" s="389">
        <v>282.454</v>
      </c>
      <c r="R25" s="372">
        <f t="shared" si="12"/>
        <v>1017.1189999999999</v>
      </c>
      <c r="S25" s="400">
        <f t="shared" si="13"/>
        <v>0.0029471944682689147</v>
      </c>
      <c r="T25" s="370"/>
      <c r="U25" s="371"/>
      <c r="V25" s="372"/>
      <c r="W25" s="389"/>
      <c r="X25" s="372">
        <f t="shared" si="14"/>
        <v>0</v>
      </c>
      <c r="Y25" s="375" t="str">
        <f t="shared" si="15"/>
        <v>         /0</v>
      </c>
    </row>
    <row r="26" spans="1:25" ht="19.5" customHeight="1">
      <c r="A26" s="369" t="s">
        <v>221</v>
      </c>
      <c r="B26" s="370">
        <v>0</v>
      </c>
      <c r="C26" s="371">
        <v>0</v>
      </c>
      <c r="D26" s="372">
        <v>92.083</v>
      </c>
      <c r="E26" s="389">
        <v>58.356</v>
      </c>
      <c r="F26" s="372">
        <f aca="true" t="shared" si="16" ref="F26:F32">SUM(B26:E26)</f>
        <v>150.439</v>
      </c>
      <c r="G26" s="373">
        <f aca="true" t="shared" si="17" ref="G26:G32">F26/$F$9</f>
        <v>0.003071975387440769</v>
      </c>
      <c r="H26" s="370"/>
      <c r="I26" s="371"/>
      <c r="J26" s="372"/>
      <c r="K26" s="389"/>
      <c r="L26" s="372">
        <f aca="true" t="shared" si="18" ref="L26:L32">SUM(H26:K26)</f>
        <v>0</v>
      </c>
      <c r="M26" s="398" t="str">
        <f t="shared" si="3"/>
        <v>         /0</v>
      </c>
      <c r="N26" s="399"/>
      <c r="O26" s="371"/>
      <c r="P26" s="372">
        <v>148.203</v>
      </c>
      <c r="Q26" s="389">
        <v>99.093</v>
      </c>
      <c r="R26" s="372">
        <f aca="true" t="shared" si="19" ref="R26:R32">SUM(N26:Q26)</f>
        <v>247.296</v>
      </c>
      <c r="S26" s="400">
        <f aca="true" t="shared" si="20" ref="S26:S32">R26/$R$9</f>
        <v>0.0007165625686129446</v>
      </c>
      <c r="T26" s="370"/>
      <c r="U26" s="371"/>
      <c r="V26" s="372"/>
      <c r="W26" s="389"/>
      <c r="X26" s="372">
        <f aca="true" t="shared" si="21" ref="X26:X32">SUM(T26:W26)</f>
        <v>0</v>
      </c>
      <c r="Y26" s="375" t="str">
        <f aca="true" t="shared" si="22" ref="Y26:Y32">IF(ISERROR(R26/X26-1),"         /0",IF(R26/X26&gt;5,"  *  ",(R26/X26-1)))</f>
        <v>         /0</v>
      </c>
    </row>
    <row r="27" spans="1:25" ht="19.5" customHeight="1">
      <c r="A27" s="369" t="s">
        <v>182</v>
      </c>
      <c r="B27" s="370">
        <v>72.572</v>
      </c>
      <c r="C27" s="371">
        <v>5.847</v>
      </c>
      <c r="D27" s="372">
        <v>0</v>
      </c>
      <c r="E27" s="389">
        <v>0</v>
      </c>
      <c r="F27" s="372">
        <f t="shared" si="16"/>
        <v>78.419</v>
      </c>
      <c r="G27" s="373">
        <f t="shared" si="17"/>
        <v>0.001601321717823953</v>
      </c>
      <c r="H27" s="370">
        <v>81.875</v>
      </c>
      <c r="I27" s="371">
        <v>1.362</v>
      </c>
      <c r="J27" s="372"/>
      <c r="K27" s="389"/>
      <c r="L27" s="372">
        <f t="shared" si="18"/>
        <v>83.237</v>
      </c>
      <c r="M27" s="398">
        <f t="shared" si="3"/>
        <v>-0.057882912647019946</v>
      </c>
      <c r="N27" s="399">
        <v>470.8659999999999</v>
      </c>
      <c r="O27" s="371">
        <v>25.372</v>
      </c>
      <c r="P27" s="372"/>
      <c r="Q27" s="389"/>
      <c r="R27" s="372">
        <f t="shared" si="19"/>
        <v>496.2379999999999</v>
      </c>
      <c r="S27" s="400">
        <f t="shared" si="20"/>
        <v>0.0014378945713774194</v>
      </c>
      <c r="T27" s="370">
        <v>672.66</v>
      </c>
      <c r="U27" s="371">
        <v>7.830000000000002</v>
      </c>
      <c r="V27" s="372"/>
      <c r="W27" s="389"/>
      <c r="X27" s="372">
        <f t="shared" si="21"/>
        <v>680.49</v>
      </c>
      <c r="Y27" s="375">
        <f t="shared" si="22"/>
        <v>-0.2707637143822835</v>
      </c>
    </row>
    <row r="28" spans="1:25" ht="19.5" customHeight="1" thickBot="1">
      <c r="A28" s="376" t="s">
        <v>165</v>
      </c>
      <c r="B28" s="377">
        <v>47.47399999999999</v>
      </c>
      <c r="C28" s="378">
        <v>15.469</v>
      </c>
      <c r="D28" s="379">
        <v>0.15</v>
      </c>
      <c r="E28" s="392">
        <v>0</v>
      </c>
      <c r="F28" s="379">
        <f t="shared" si="16"/>
        <v>63.09299999999999</v>
      </c>
      <c r="G28" s="380">
        <f t="shared" si="17"/>
        <v>0.001288363676438958</v>
      </c>
      <c r="H28" s="377">
        <v>195.36599999999996</v>
      </c>
      <c r="I28" s="378">
        <v>132.665</v>
      </c>
      <c r="J28" s="379">
        <v>0.2</v>
      </c>
      <c r="K28" s="392">
        <v>0.08</v>
      </c>
      <c r="L28" s="379">
        <f t="shared" si="18"/>
        <v>328.3109999999999</v>
      </c>
      <c r="M28" s="401">
        <f t="shared" si="3"/>
        <v>-0.807825506912653</v>
      </c>
      <c r="N28" s="402">
        <v>614.3510000000003</v>
      </c>
      <c r="O28" s="378">
        <v>290.6859999999999</v>
      </c>
      <c r="P28" s="379">
        <v>5087.66597</v>
      </c>
      <c r="Q28" s="392">
        <v>2791.997</v>
      </c>
      <c r="R28" s="379">
        <f t="shared" si="19"/>
        <v>8784.69997</v>
      </c>
      <c r="S28" s="403">
        <f t="shared" si="20"/>
        <v>0.025454464184609768</v>
      </c>
      <c r="T28" s="377">
        <v>1837.4260000000002</v>
      </c>
      <c r="U28" s="378">
        <v>1018.791</v>
      </c>
      <c r="V28" s="379">
        <v>101.359</v>
      </c>
      <c r="W28" s="392">
        <v>6.929</v>
      </c>
      <c r="X28" s="379">
        <f t="shared" si="21"/>
        <v>2964.505</v>
      </c>
      <c r="Y28" s="382">
        <f t="shared" si="22"/>
        <v>1.9632940305379818</v>
      </c>
    </row>
    <row r="29" spans="1:25" s="145" customFormat="1" ht="19.5" customHeight="1">
      <c r="A29" s="152" t="s">
        <v>55</v>
      </c>
      <c r="B29" s="149">
        <f>SUM(B30:B43)</f>
        <v>4604.9220000000005</v>
      </c>
      <c r="C29" s="148">
        <f>SUM(C30:C43)</f>
        <v>4365.197999999999</v>
      </c>
      <c r="D29" s="147">
        <f>SUM(D30:D43)</f>
        <v>147.51000000000002</v>
      </c>
      <c r="E29" s="194">
        <f>SUM(E30:E43)</f>
        <v>98.624</v>
      </c>
      <c r="F29" s="147">
        <f t="shared" si="16"/>
        <v>9216.253999999999</v>
      </c>
      <c r="G29" s="150">
        <f t="shared" si="17"/>
        <v>0.1881965810222252</v>
      </c>
      <c r="H29" s="149">
        <f>SUM(H30:H43)</f>
        <v>3862.897</v>
      </c>
      <c r="I29" s="148">
        <f>SUM(I30:I43)</f>
        <v>4920.075999999999</v>
      </c>
      <c r="J29" s="147">
        <f>SUM(J30:J43)</f>
        <v>145.03699999999998</v>
      </c>
      <c r="K29" s="194">
        <f>SUM(K30:K43)</f>
        <v>540.962</v>
      </c>
      <c r="L29" s="147">
        <f t="shared" si="18"/>
        <v>9468.971999999998</v>
      </c>
      <c r="M29" s="285">
        <f t="shared" si="3"/>
        <v>-0.026689064029337017</v>
      </c>
      <c r="N29" s="288">
        <f>SUM(N30:N43)</f>
        <v>26233.38</v>
      </c>
      <c r="O29" s="148">
        <f>SUM(O30:O43)</f>
        <v>29530.220999999998</v>
      </c>
      <c r="P29" s="147">
        <f>SUM(P30:P43)</f>
        <v>1359.44</v>
      </c>
      <c r="Q29" s="194">
        <f>SUM(Q30:Q43)</f>
        <v>764.528</v>
      </c>
      <c r="R29" s="147">
        <f t="shared" si="19"/>
        <v>57887.568999999996</v>
      </c>
      <c r="S29" s="301">
        <f t="shared" si="20"/>
        <v>0.16773447663285723</v>
      </c>
      <c r="T29" s="149">
        <f>SUM(T30:T43)</f>
        <v>26729.344000000005</v>
      </c>
      <c r="U29" s="148">
        <f>SUM(U30:U43)</f>
        <v>31240.435999999994</v>
      </c>
      <c r="V29" s="147">
        <f>SUM(V30:V43)</f>
        <v>920.502</v>
      </c>
      <c r="W29" s="194">
        <f>SUM(W30:W43)</f>
        <v>2331.6259999999997</v>
      </c>
      <c r="X29" s="147">
        <f t="shared" si="21"/>
        <v>61221.907999999996</v>
      </c>
      <c r="Y29" s="146">
        <f t="shared" si="22"/>
        <v>-0.05446316700877729</v>
      </c>
    </row>
    <row r="30" spans="1:25" ht="19.5" customHeight="1">
      <c r="A30" s="362" t="s">
        <v>169</v>
      </c>
      <c r="B30" s="363">
        <v>1505.985</v>
      </c>
      <c r="C30" s="364">
        <v>1806.0699999999997</v>
      </c>
      <c r="D30" s="365">
        <v>0</v>
      </c>
      <c r="E30" s="386">
        <v>0</v>
      </c>
      <c r="F30" s="365">
        <f t="shared" si="16"/>
        <v>3312.0549999999994</v>
      </c>
      <c r="G30" s="366">
        <f t="shared" si="17"/>
        <v>0.06763240543908251</v>
      </c>
      <c r="H30" s="363">
        <v>1618.617</v>
      </c>
      <c r="I30" s="364">
        <v>1872.2709999999997</v>
      </c>
      <c r="J30" s="365"/>
      <c r="K30" s="364"/>
      <c r="L30" s="365">
        <f t="shared" si="18"/>
        <v>3490.888</v>
      </c>
      <c r="M30" s="395">
        <f t="shared" si="3"/>
        <v>-0.051228512630597245</v>
      </c>
      <c r="N30" s="396">
        <v>8710.898000000003</v>
      </c>
      <c r="O30" s="364">
        <v>10495.782</v>
      </c>
      <c r="P30" s="365">
        <v>238.555</v>
      </c>
      <c r="Q30" s="364">
        <v>20.285</v>
      </c>
      <c r="R30" s="365">
        <f t="shared" si="19"/>
        <v>19465.52</v>
      </c>
      <c r="S30" s="397">
        <f t="shared" si="20"/>
        <v>0.05640310805911396</v>
      </c>
      <c r="T30" s="363">
        <v>11560.471000000005</v>
      </c>
      <c r="U30" s="364">
        <v>11126.411999999995</v>
      </c>
      <c r="V30" s="365"/>
      <c r="W30" s="386"/>
      <c r="X30" s="365">
        <f t="shared" si="21"/>
        <v>22686.883</v>
      </c>
      <c r="Y30" s="368">
        <f t="shared" si="22"/>
        <v>-0.1419923133556955</v>
      </c>
    </row>
    <row r="31" spans="1:25" ht="19.5" customHeight="1">
      <c r="A31" s="369" t="s">
        <v>154</v>
      </c>
      <c r="B31" s="370">
        <v>1171.6000000000001</v>
      </c>
      <c r="C31" s="371">
        <v>880.5200000000001</v>
      </c>
      <c r="D31" s="372">
        <v>0</v>
      </c>
      <c r="E31" s="389">
        <v>0</v>
      </c>
      <c r="F31" s="372">
        <f t="shared" si="16"/>
        <v>2052.1200000000003</v>
      </c>
      <c r="G31" s="373">
        <f t="shared" si="17"/>
        <v>0.041904440551153305</v>
      </c>
      <c r="H31" s="370">
        <v>1149.446</v>
      </c>
      <c r="I31" s="371">
        <v>838.323</v>
      </c>
      <c r="J31" s="372">
        <v>0</v>
      </c>
      <c r="K31" s="371">
        <v>0</v>
      </c>
      <c r="L31" s="372">
        <f t="shared" si="18"/>
        <v>1987.7689999999998</v>
      </c>
      <c r="M31" s="398">
        <f t="shared" si="3"/>
        <v>0.03237348001704454</v>
      </c>
      <c r="N31" s="399">
        <v>7239.253</v>
      </c>
      <c r="O31" s="371">
        <v>6645.221</v>
      </c>
      <c r="P31" s="372">
        <v>0</v>
      </c>
      <c r="Q31" s="371">
        <v>0</v>
      </c>
      <c r="R31" s="372">
        <f t="shared" si="19"/>
        <v>13884.473999999998</v>
      </c>
      <c r="S31" s="400">
        <f t="shared" si="20"/>
        <v>0.0402315215502056</v>
      </c>
      <c r="T31" s="370">
        <v>6573.55</v>
      </c>
      <c r="U31" s="371">
        <v>5301.1759999999995</v>
      </c>
      <c r="V31" s="372">
        <v>0</v>
      </c>
      <c r="W31" s="371">
        <v>0</v>
      </c>
      <c r="X31" s="372">
        <f t="shared" si="21"/>
        <v>11874.725999999999</v>
      </c>
      <c r="Y31" s="375">
        <f t="shared" si="22"/>
        <v>0.1692458419672167</v>
      </c>
    </row>
    <row r="32" spans="1:25" ht="19.5" customHeight="1">
      <c r="A32" s="369" t="s">
        <v>180</v>
      </c>
      <c r="B32" s="370">
        <v>515.11</v>
      </c>
      <c r="C32" s="371">
        <v>493.628</v>
      </c>
      <c r="D32" s="372">
        <v>0</v>
      </c>
      <c r="E32" s="389">
        <v>0</v>
      </c>
      <c r="F32" s="372">
        <f t="shared" si="16"/>
        <v>1008.738</v>
      </c>
      <c r="G32" s="373">
        <f t="shared" si="17"/>
        <v>0.020598503768146734</v>
      </c>
      <c r="H32" s="370">
        <v>312.772</v>
      </c>
      <c r="I32" s="371">
        <v>642.039</v>
      </c>
      <c r="J32" s="372"/>
      <c r="K32" s="371"/>
      <c r="L32" s="372">
        <f t="shared" si="18"/>
        <v>954.8109999999999</v>
      </c>
      <c r="M32" s="398">
        <f t="shared" si="3"/>
        <v>0.05647924039417229</v>
      </c>
      <c r="N32" s="399">
        <v>2961.427</v>
      </c>
      <c r="O32" s="371">
        <v>4699.84</v>
      </c>
      <c r="P32" s="372"/>
      <c r="Q32" s="371"/>
      <c r="R32" s="372">
        <f t="shared" si="19"/>
        <v>7661.267</v>
      </c>
      <c r="S32" s="400">
        <f t="shared" si="20"/>
        <v>0.022199215354674513</v>
      </c>
      <c r="T32" s="370">
        <v>1980.5009999999997</v>
      </c>
      <c r="U32" s="371">
        <v>4945.205</v>
      </c>
      <c r="V32" s="372"/>
      <c r="W32" s="371"/>
      <c r="X32" s="372">
        <f t="shared" si="21"/>
        <v>6925.706</v>
      </c>
      <c r="Y32" s="375">
        <f t="shared" si="22"/>
        <v>0.10620736716227919</v>
      </c>
    </row>
    <row r="33" spans="1:25" ht="19.5" customHeight="1">
      <c r="A33" s="369" t="s">
        <v>167</v>
      </c>
      <c r="B33" s="370">
        <v>329.619</v>
      </c>
      <c r="C33" s="371">
        <v>86.388</v>
      </c>
      <c r="D33" s="372">
        <v>0</v>
      </c>
      <c r="E33" s="389">
        <v>0</v>
      </c>
      <c r="F33" s="372">
        <f aca="true" t="shared" si="23" ref="F33:F41">SUM(B33:E33)</f>
        <v>416.00700000000006</v>
      </c>
      <c r="G33" s="373">
        <f aca="true" t="shared" si="24" ref="G33:G41">F33/$F$9</f>
        <v>0.00849489337873206</v>
      </c>
      <c r="H33" s="370">
        <v>106.504</v>
      </c>
      <c r="I33" s="371">
        <v>74.305</v>
      </c>
      <c r="J33" s="372"/>
      <c r="K33" s="371"/>
      <c r="L33" s="372">
        <f aca="true" t="shared" si="25" ref="L33:L41">SUM(H33:K33)</f>
        <v>180.80900000000003</v>
      </c>
      <c r="M33" s="398">
        <f aca="true" t="shared" si="26" ref="M33:M41">IF(ISERROR(F33/L33-1),"         /0",(F33/L33-1))</f>
        <v>1.300809141137886</v>
      </c>
      <c r="N33" s="399">
        <v>1118.538</v>
      </c>
      <c r="O33" s="371">
        <v>465.827</v>
      </c>
      <c r="P33" s="372"/>
      <c r="Q33" s="371"/>
      <c r="R33" s="372">
        <f aca="true" t="shared" si="27" ref="R33:R41">SUM(N33:Q33)</f>
        <v>1584.365</v>
      </c>
      <c r="S33" s="400">
        <f aca="true" t="shared" si="28" ref="S33:S41">R33/$R$9</f>
        <v>0.004590841154003494</v>
      </c>
      <c r="T33" s="370">
        <v>1017.9010000000002</v>
      </c>
      <c r="U33" s="371">
        <v>1000.4840000000002</v>
      </c>
      <c r="V33" s="372"/>
      <c r="W33" s="371"/>
      <c r="X33" s="372">
        <f aca="true" t="shared" si="29" ref="X33:X41">SUM(T33:W33)</f>
        <v>2018.3850000000002</v>
      </c>
      <c r="Y33" s="375">
        <f aca="true" t="shared" si="30" ref="Y33:Y41">IF(ISERROR(R33/X33-1),"         /0",IF(R33/X33&gt;5,"  *  ",(R33/X33-1)))</f>
        <v>-0.21503330633154738</v>
      </c>
    </row>
    <row r="34" spans="1:25" ht="19.5" customHeight="1">
      <c r="A34" s="369" t="s">
        <v>155</v>
      </c>
      <c r="B34" s="370">
        <v>210.322</v>
      </c>
      <c r="C34" s="371">
        <v>168.888</v>
      </c>
      <c r="D34" s="372">
        <v>0</v>
      </c>
      <c r="E34" s="389">
        <v>0</v>
      </c>
      <c r="F34" s="372">
        <f t="shared" si="23"/>
        <v>379.21000000000004</v>
      </c>
      <c r="G34" s="373">
        <f t="shared" si="24"/>
        <v>0.007743495946339806</v>
      </c>
      <c r="H34" s="370">
        <v>213.731</v>
      </c>
      <c r="I34" s="371">
        <v>178.514</v>
      </c>
      <c r="J34" s="372"/>
      <c r="K34" s="371"/>
      <c r="L34" s="372">
        <f t="shared" si="25"/>
        <v>392.245</v>
      </c>
      <c r="M34" s="398">
        <f t="shared" si="26"/>
        <v>-0.033231781157184836</v>
      </c>
      <c r="N34" s="399">
        <v>1459.31</v>
      </c>
      <c r="O34" s="371">
        <v>836.381</v>
      </c>
      <c r="P34" s="372"/>
      <c r="Q34" s="371"/>
      <c r="R34" s="372">
        <f t="shared" si="27"/>
        <v>2295.691</v>
      </c>
      <c r="S34" s="400">
        <f t="shared" si="28"/>
        <v>0.006651972695480797</v>
      </c>
      <c r="T34" s="370">
        <v>1097.3609999999999</v>
      </c>
      <c r="U34" s="371">
        <v>931.871</v>
      </c>
      <c r="V34" s="372"/>
      <c r="W34" s="371"/>
      <c r="X34" s="372">
        <f t="shared" si="29"/>
        <v>2029.232</v>
      </c>
      <c r="Y34" s="375">
        <f t="shared" si="30"/>
        <v>0.13131026910673582</v>
      </c>
    </row>
    <row r="35" spans="1:25" ht="19.5" customHeight="1">
      <c r="A35" s="369" t="s">
        <v>211</v>
      </c>
      <c r="B35" s="370">
        <v>229.22799999999998</v>
      </c>
      <c r="C35" s="371">
        <v>130.406</v>
      </c>
      <c r="D35" s="372">
        <v>0</v>
      </c>
      <c r="E35" s="389">
        <v>0</v>
      </c>
      <c r="F35" s="372">
        <f t="shared" si="23"/>
        <v>359.634</v>
      </c>
      <c r="G35" s="373">
        <f t="shared" si="24"/>
        <v>0.007343752593987421</v>
      </c>
      <c r="H35" s="370">
        <v>175.92</v>
      </c>
      <c r="I35" s="371">
        <v>191.202</v>
      </c>
      <c r="J35" s="372"/>
      <c r="K35" s="371"/>
      <c r="L35" s="372">
        <f t="shared" si="25"/>
        <v>367.12199999999996</v>
      </c>
      <c r="M35" s="398">
        <f t="shared" si="26"/>
        <v>-0.020396489450373312</v>
      </c>
      <c r="N35" s="399">
        <v>1418.07</v>
      </c>
      <c r="O35" s="371">
        <v>819.442</v>
      </c>
      <c r="P35" s="372"/>
      <c r="Q35" s="371"/>
      <c r="R35" s="372">
        <f t="shared" si="27"/>
        <v>2237.5119999999997</v>
      </c>
      <c r="S35" s="400">
        <f t="shared" si="28"/>
        <v>0.006483393771117554</v>
      </c>
      <c r="T35" s="370">
        <v>809.0759999999999</v>
      </c>
      <c r="U35" s="371">
        <v>899.117</v>
      </c>
      <c r="V35" s="372"/>
      <c r="W35" s="371"/>
      <c r="X35" s="372">
        <f t="shared" si="29"/>
        <v>1708.1929999999998</v>
      </c>
      <c r="Y35" s="375">
        <f t="shared" si="30"/>
        <v>0.3098707230389073</v>
      </c>
    </row>
    <row r="36" spans="1:25" ht="19.5" customHeight="1">
      <c r="A36" s="369" t="s">
        <v>174</v>
      </c>
      <c r="B36" s="370">
        <v>144.71699999999998</v>
      </c>
      <c r="C36" s="371">
        <v>214.11599999999999</v>
      </c>
      <c r="D36" s="372">
        <v>0</v>
      </c>
      <c r="E36" s="389">
        <v>0</v>
      </c>
      <c r="F36" s="372">
        <f t="shared" si="23"/>
        <v>358.83299999999997</v>
      </c>
      <c r="G36" s="373">
        <f t="shared" si="24"/>
        <v>0.007327396115379213</v>
      </c>
      <c r="H36" s="370">
        <v>93.803</v>
      </c>
      <c r="I36" s="371">
        <v>203.00799999999998</v>
      </c>
      <c r="J36" s="372"/>
      <c r="K36" s="371"/>
      <c r="L36" s="372">
        <f t="shared" si="25"/>
        <v>296.811</v>
      </c>
      <c r="M36" s="398">
        <f t="shared" si="26"/>
        <v>0.20896125817439382</v>
      </c>
      <c r="N36" s="399">
        <v>628.0039999999999</v>
      </c>
      <c r="O36" s="371">
        <v>1416.6180000000002</v>
      </c>
      <c r="P36" s="372"/>
      <c r="Q36" s="371"/>
      <c r="R36" s="372">
        <f t="shared" si="27"/>
        <v>2044.622</v>
      </c>
      <c r="S36" s="400">
        <f t="shared" si="28"/>
        <v>0.005924477517479199</v>
      </c>
      <c r="T36" s="370">
        <v>639.46</v>
      </c>
      <c r="U36" s="371">
        <v>1390.319</v>
      </c>
      <c r="V36" s="372"/>
      <c r="W36" s="371"/>
      <c r="X36" s="372">
        <f t="shared" si="29"/>
        <v>2029.779</v>
      </c>
      <c r="Y36" s="375">
        <f t="shared" si="30"/>
        <v>0.007312618762929324</v>
      </c>
    </row>
    <row r="37" spans="1:25" ht="19.5" customHeight="1">
      <c r="A37" s="369" t="s">
        <v>206</v>
      </c>
      <c r="B37" s="370">
        <v>0</v>
      </c>
      <c r="C37" s="371">
        <v>244.443</v>
      </c>
      <c r="D37" s="372">
        <v>0</v>
      </c>
      <c r="E37" s="389">
        <v>0</v>
      </c>
      <c r="F37" s="372">
        <f>SUM(B37:E37)</f>
        <v>244.443</v>
      </c>
      <c r="G37" s="373">
        <f>F37/$F$9</f>
        <v>0.004991543945600436</v>
      </c>
      <c r="H37" s="370"/>
      <c r="I37" s="371">
        <v>322.315</v>
      </c>
      <c r="J37" s="372"/>
      <c r="K37" s="371"/>
      <c r="L37" s="372">
        <f>SUM(H37:K37)</f>
        <v>322.315</v>
      </c>
      <c r="M37" s="398">
        <f>IF(ISERROR(F37/L37-1),"         /0",(F37/L37-1))</f>
        <v>-0.24160215937824792</v>
      </c>
      <c r="N37" s="399"/>
      <c r="O37" s="371">
        <v>1404.941</v>
      </c>
      <c r="P37" s="372"/>
      <c r="Q37" s="371"/>
      <c r="R37" s="372">
        <f>SUM(N37:Q37)</f>
        <v>1404.941</v>
      </c>
      <c r="S37" s="400">
        <f>R37/$R$9</f>
        <v>0.004070943855580515</v>
      </c>
      <c r="T37" s="370"/>
      <c r="U37" s="371">
        <v>2132.926</v>
      </c>
      <c r="V37" s="372"/>
      <c r="W37" s="371"/>
      <c r="X37" s="372">
        <f>SUM(T37:W37)</f>
        <v>2132.926</v>
      </c>
      <c r="Y37" s="375">
        <f>IF(ISERROR(R37/X37-1),"         /0",IF(R37/X37&gt;5,"  *  ",(R37/X37-1)))</f>
        <v>-0.34130813727246045</v>
      </c>
    </row>
    <row r="38" spans="1:25" ht="19.5" customHeight="1">
      <c r="A38" s="369" t="s">
        <v>193</v>
      </c>
      <c r="B38" s="370">
        <v>124.868</v>
      </c>
      <c r="C38" s="371">
        <v>93.273</v>
      </c>
      <c r="D38" s="372">
        <v>0</v>
      </c>
      <c r="E38" s="389">
        <v>0</v>
      </c>
      <c r="F38" s="372">
        <f>SUM(B38:E38)</f>
        <v>218.141</v>
      </c>
      <c r="G38" s="373">
        <f>F38/$F$9</f>
        <v>0.0044544551811147165</v>
      </c>
      <c r="H38" s="370">
        <v>0</v>
      </c>
      <c r="I38" s="371">
        <v>79.438</v>
      </c>
      <c r="J38" s="372"/>
      <c r="K38" s="371"/>
      <c r="L38" s="372">
        <f>SUM(H38:K38)</f>
        <v>79.438</v>
      </c>
      <c r="M38" s="398">
        <f>IF(ISERROR(F38/L38-1),"         /0",(F38/L38-1))</f>
        <v>1.7460535260202925</v>
      </c>
      <c r="N38" s="399">
        <v>597.374</v>
      </c>
      <c r="O38" s="371">
        <v>447.77</v>
      </c>
      <c r="P38" s="372"/>
      <c r="Q38" s="371"/>
      <c r="R38" s="372">
        <f>SUM(N38:Q38)</f>
        <v>1045.144</v>
      </c>
      <c r="S38" s="400">
        <f>R38/$R$9</f>
        <v>0.00302839944524136</v>
      </c>
      <c r="T38" s="370">
        <v>261.796</v>
      </c>
      <c r="U38" s="371">
        <v>671.604</v>
      </c>
      <c r="V38" s="372"/>
      <c r="W38" s="371"/>
      <c r="X38" s="372">
        <f>SUM(T38:W38)</f>
        <v>933.4000000000001</v>
      </c>
      <c r="Y38" s="375">
        <f>IF(ISERROR(R38/X38-1),"         /0",IF(R38/X38&gt;5,"  *  ",(R38/X38-1)))</f>
        <v>0.1197171630597813</v>
      </c>
    </row>
    <row r="39" spans="1:25" ht="19.5" customHeight="1">
      <c r="A39" s="369" t="s">
        <v>203</v>
      </c>
      <c r="B39" s="370">
        <v>0</v>
      </c>
      <c r="C39" s="371">
        <v>0.9</v>
      </c>
      <c r="D39" s="372">
        <v>147.11</v>
      </c>
      <c r="E39" s="389">
        <v>42.318999999999996</v>
      </c>
      <c r="F39" s="372">
        <f t="shared" si="23"/>
        <v>190.329</v>
      </c>
      <c r="G39" s="373">
        <f t="shared" si="24"/>
        <v>0.003886532106144113</v>
      </c>
      <c r="H39" s="370">
        <v>0</v>
      </c>
      <c r="I39" s="371">
        <v>0</v>
      </c>
      <c r="J39" s="372">
        <v>8.48</v>
      </c>
      <c r="K39" s="371">
        <v>39.941</v>
      </c>
      <c r="L39" s="372">
        <f t="shared" si="25"/>
        <v>48.42100000000001</v>
      </c>
      <c r="M39" s="398">
        <f t="shared" si="26"/>
        <v>2.930711881208566</v>
      </c>
      <c r="N39" s="399">
        <v>0.28</v>
      </c>
      <c r="O39" s="371">
        <v>1.5</v>
      </c>
      <c r="P39" s="372">
        <v>741.447</v>
      </c>
      <c r="Q39" s="371">
        <v>217.37499999999997</v>
      </c>
      <c r="R39" s="372">
        <f t="shared" si="27"/>
        <v>960.602</v>
      </c>
      <c r="S39" s="400">
        <f t="shared" si="28"/>
        <v>0.002783431339507035</v>
      </c>
      <c r="T39" s="370">
        <v>0</v>
      </c>
      <c r="U39" s="371">
        <v>0.3</v>
      </c>
      <c r="V39" s="372">
        <v>241.901</v>
      </c>
      <c r="W39" s="371">
        <v>158.98000000000002</v>
      </c>
      <c r="X39" s="372">
        <f t="shared" si="29"/>
        <v>401.18100000000004</v>
      </c>
      <c r="Y39" s="375">
        <f t="shared" si="30"/>
        <v>1.3944354293947119</v>
      </c>
    </row>
    <row r="40" spans="1:25" ht="19.5" customHeight="1">
      <c r="A40" s="369" t="s">
        <v>209</v>
      </c>
      <c r="B40" s="370">
        <v>50.137</v>
      </c>
      <c r="C40" s="371">
        <v>138.84300000000002</v>
      </c>
      <c r="D40" s="372">
        <v>0</v>
      </c>
      <c r="E40" s="389">
        <v>0</v>
      </c>
      <c r="F40" s="372">
        <f t="shared" si="23"/>
        <v>188.98000000000002</v>
      </c>
      <c r="G40" s="373">
        <f t="shared" si="24"/>
        <v>0.0038589854274394047</v>
      </c>
      <c r="H40" s="370"/>
      <c r="I40" s="371">
        <v>351.78999999999996</v>
      </c>
      <c r="J40" s="372"/>
      <c r="K40" s="371"/>
      <c r="L40" s="372">
        <f t="shared" si="25"/>
        <v>351.78999999999996</v>
      </c>
      <c r="M40" s="398">
        <f t="shared" si="26"/>
        <v>-0.46280451405668144</v>
      </c>
      <c r="N40" s="399">
        <v>111.357</v>
      </c>
      <c r="O40" s="371">
        <v>540.8629999999999</v>
      </c>
      <c r="P40" s="372"/>
      <c r="Q40" s="371"/>
      <c r="R40" s="372">
        <f t="shared" si="27"/>
        <v>652.2199999999999</v>
      </c>
      <c r="S40" s="400">
        <f t="shared" si="28"/>
        <v>0.0018898665506143838</v>
      </c>
      <c r="T40" s="370">
        <v>376.48699999999997</v>
      </c>
      <c r="U40" s="371">
        <v>1502.1150000000005</v>
      </c>
      <c r="V40" s="372"/>
      <c r="W40" s="371"/>
      <c r="X40" s="372">
        <f t="shared" si="29"/>
        <v>1878.6020000000003</v>
      </c>
      <c r="Y40" s="375">
        <f t="shared" si="30"/>
        <v>-0.65281629637358</v>
      </c>
    </row>
    <row r="41" spans="1:25" ht="19.5" customHeight="1">
      <c r="A41" s="369" t="s">
        <v>177</v>
      </c>
      <c r="B41" s="370">
        <v>103.476</v>
      </c>
      <c r="C41" s="371">
        <v>53.32</v>
      </c>
      <c r="D41" s="372">
        <v>0</v>
      </c>
      <c r="E41" s="389">
        <v>0</v>
      </c>
      <c r="F41" s="372">
        <f t="shared" si="23"/>
        <v>156.796</v>
      </c>
      <c r="G41" s="373">
        <f t="shared" si="24"/>
        <v>0.0032017857925748165</v>
      </c>
      <c r="H41" s="370">
        <v>137.744</v>
      </c>
      <c r="I41" s="371">
        <v>65.107</v>
      </c>
      <c r="J41" s="372"/>
      <c r="K41" s="371"/>
      <c r="L41" s="372">
        <f t="shared" si="25"/>
        <v>202.851</v>
      </c>
      <c r="M41" s="398">
        <f t="shared" si="26"/>
        <v>-0.22703856525232813</v>
      </c>
      <c r="N41" s="399">
        <v>715.1059999999999</v>
      </c>
      <c r="O41" s="371">
        <v>395.355</v>
      </c>
      <c r="P41" s="372"/>
      <c r="Q41" s="371"/>
      <c r="R41" s="372">
        <f t="shared" si="27"/>
        <v>1110.4609999999998</v>
      </c>
      <c r="S41" s="400">
        <f t="shared" si="28"/>
        <v>0.003217661371411179</v>
      </c>
      <c r="T41" s="370">
        <v>880.177</v>
      </c>
      <c r="U41" s="371">
        <v>617.0619999999998</v>
      </c>
      <c r="V41" s="372"/>
      <c r="W41" s="371"/>
      <c r="X41" s="372">
        <f t="shared" si="29"/>
        <v>1497.2389999999998</v>
      </c>
      <c r="Y41" s="375">
        <f t="shared" si="30"/>
        <v>-0.25832749480877804</v>
      </c>
    </row>
    <row r="42" spans="1:25" ht="19.5" customHeight="1">
      <c r="A42" s="369" t="s">
        <v>213</v>
      </c>
      <c r="B42" s="370">
        <v>118.22</v>
      </c>
      <c r="C42" s="371">
        <v>0</v>
      </c>
      <c r="D42" s="372">
        <v>0</v>
      </c>
      <c r="E42" s="389">
        <v>0</v>
      </c>
      <c r="F42" s="372">
        <f>SUM(B42:E42)</f>
        <v>118.22</v>
      </c>
      <c r="G42" s="373">
        <f>F42/$F$9</f>
        <v>0.0024140610500152735</v>
      </c>
      <c r="H42" s="370">
        <v>0</v>
      </c>
      <c r="I42" s="371"/>
      <c r="J42" s="372"/>
      <c r="K42" s="371"/>
      <c r="L42" s="372">
        <f>SUM(H42:K42)</f>
        <v>0</v>
      </c>
      <c r="M42" s="398" t="str">
        <f t="shared" si="3"/>
        <v>         /0</v>
      </c>
      <c r="N42" s="399">
        <v>240.841</v>
      </c>
      <c r="O42" s="371">
        <v>254.25400000000002</v>
      </c>
      <c r="P42" s="372"/>
      <c r="Q42" s="371"/>
      <c r="R42" s="372">
        <f>SUM(N42:Q42)</f>
        <v>495.095</v>
      </c>
      <c r="S42" s="400">
        <f>R42/$R$9</f>
        <v>0.0014345826253050022</v>
      </c>
      <c r="T42" s="370">
        <v>0</v>
      </c>
      <c r="U42" s="371"/>
      <c r="V42" s="372"/>
      <c r="W42" s="371"/>
      <c r="X42" s="372">
        <f>SUM(T42:W42)</f>
        <v>0</v>
      </c>
      <c r="Y42" s="375" t="str">
        <f>IF(ISERROR(R42/X42-1),"         /0",IF(R42/X42&gt;5,"  *  ",(R42/X42-1)))</f>
        <v>         /0</v>
      </c>
    </row>
    <row r="43" spans="1:25" ht="19.5" customHeight="1" thickBot="1">
      <c r="A43" s="376" t="s">
        <v>165</v>
      </c>
      <c r="B43" s="377">
        <v>101.63999999999999</v>
      </c>
      <c r="C43" s="378">
        <v>54.40299999999999</v>
      </c>
      <c r="D43" s="379">
        <v>0.4</v>
      </c>
      <c r="E43" s="392">
        <v>56.305</v>
      </c>
      <c r="F43" s="379">
        <f>SUM(B43:E43)</f>
        <v>212.748</v>
      </c>
      <c r="G43" s="380">
        <f>F43/$F$9</f>
        <v>0.00434432972651539</v>
      </c>
      <c r="H43" s="377">
        <v>54.36</v>
      </c>
      <c r="I43" s="378">
        <v>101.76400000000001</v>
      </c>
      <c r="J43" s="379">
        <v>136.557</v>
      </c>
      <c r="K43" s="378">
        <v>501.02099999999996</v>
      </c>
      <c r="L43" s="379">
        <f>SUM(H43:K43)</f>
        <v>793.702</v>
      </c>
      <c r="M43" s="401">
        <f t="shared" si="3"/>
        <v>-0.7319548142753829</v>
      </c>
      <c r="N43" s="402">
        <v>1032.922</v>
      </c>
      <c r="O43" s="378">
        <v>1106.427</v>
      </c>
      <c r="P43" s="379">
        <v>379.438</v>
      </c>
      <c r="Q43" s="378">
        <v>526.868</v>
      </c>
      <c r="R43" s="379">
        <f>SUM(N43:Q43)</f>
        <v>3045.655</v>
      </c>
      <c r="S43" s="403">
        <f>R43/$R$9</f>
        <v>0.008825061343122647</v>
      </c>
      <c r="T43" s="377">
        <v>1532.564</v>
      </c>
      <c r="U43" s="378">
        <v>721.8449999999999</v>
      </c>
      <c r="V43" s="379">
        <v>678.601</v>
      </c>
      <c r="W43" s="378">
        <v>2172.6459999999997</v>
      </c>
      <c r="X43" s="379">
        <f>SUM(T43:W43)</f>
        <v>5105.656</v>
      </c>
      <c r="Y43" s="382">
        <f>IF(ISERROR(R43/X43-1),"         /0",IF(R43/X43&gt;5,"  *  ",(R43/X43-1)))</f>
        <v>-0.40347430379171645</v>
      </c>
    </row>
    <row r="44" spans="1:25" s="145" customFormat="1" ht="19.5" customHeight="1">
      <c r="A44" s="152" t="s">
        <v>54</v>
      </c>
      <c r="B44" s="149">
        <f>SUM(B45:B53)</f>
        <v>1294.4480000000003</v>
      </c>
      <c r="C44" s="148">
        <f>SUM(C45:C53)</f>
        <v>2073.794</v>
      </c>
      <c r="D44" s="147">
        <f>SUM(D45:D53)</f>
        <v>712.468</v>
      </c>
      <c r="E44" s="148">
        <f>SUM(E45:E53)</f>
        <v>590.958</v>
      </c>
      <c r="F44" s="147">
        <f aca="true" t="shared" si="31" ref="F44:F67">SUM(B44:E44)</f>
        <v>4671.668</v>
      </c>
      <c r="G44" s="150">
        <f aca="true" t="shared" si="32" ref="G44:G67">F44/$F$9</f>
        <v>0.09539580238033117</v>
      </c>
      <c r="H44" s="149">
        <f>SUM(H45:H53)</f>
        <v>1859.909</v>
      </c>
      <c r="I44" s="148">
        <f>SUM(I45:I53)</f>
        <v>1991.8689999999997</v>
      </c>
      <c r="J44" s="147">
        <f>SUM(J45:J53)</f>
        <v>0</v>
      </c>
      <c r="K44" s="148">
        <f>SUM(K45:K53)</f>
        <v>0</v>
      </c>
      <c r="L44" s="147">
        <f aca="true" t="shared" si="33" ref="L44:L69">SUM(H44:K44)</f>
        <v>3851.778</v>
      </c>
      <c r="M44" s="285">
        <f t="shared" si="3"/>
        <v>0.2128601388761242</v>
      </c>
      <c r="N44" s="288">
        <f>SUM(N45:N53)</f>
        <v>9297.3</v>
      </c>
      <c r="O44" s="148">
        <f>SUM(O45:O53)</f>
        <v>12500.506999999996</v>
      </c>
      <c r="P44" s="147">
        <f>SUM(P45:P53)</f>
        <v>809.9359999999999</v>
      </c>
      <c r="Q44" s="148">
        <f>SUM(Q45:Q53)</f>
        <v>603.067</v>
      </c>
      <c r="R44" s="147">
        <f aca="true" t="shared" si="34" ref="R44:R67">SUM(N44:Q44)</f>
        <v>23210.809999999994</v>
      </c>
      <c r="S44" s="301">
        <f aca="true" t="shared" si="35" ref="S44:S67">R44/$R$9</f>
        <v>0.06725542521183932</v>
      </c>
      <c r="T44" s="149">
        <f>SUM(T45:T53)</f>
        <v>16762.659</v>
      </c>
      <c r="U44" s="148">
        <f>SUM(U45:U53)</f>
        <v>11880.707999999999</v>
      </c>
      <c r="V44" s="147">
        <f>SUM(V45:V53)</f>
        <v>610.775</v>
      </c>
      <c r="W44" s="148">
        <f>SUM(W45:W53)</f>
        <v>6.178999999999999</v>
      </c>
      <c r="X44" s="147">
        <f aca="true" t="shared" si="36" ref="X44:X67">SUM(T44:W44)</f>
        <v>29260.321</v>
      </c>
      <c r="Y44" s="146">
        <f aca="true" t="shared" si="37" ref="Y44:Y67">IF(ISERROR(R44/X44-1),"         /0",IF(R44/X44&gt;5,"  *  ",(R44/X44-1)))</f>
        <v>-0.2067479369074593</v>
      </c>
    </row>
    <row r="45" spans="1:25" ht="19.5" customHeight="1">
      <c r="A45" s="362" t="s">
        <v>210</v>
      </c>
      <c r="B45" s="363">
        <v>0</v>
      </c>
      <c r="C45" s="364">
        <v>0</v>
      </c>
      <c r="D45" s="365">
        <v>712.468</v>
      </c>
      <c r="E45" s="364">
        <v>590.958</v>
      </c>
      <c r="F45" s="365">
        <f t="shared" si="31"/>
        <v>1303.426</v>
      </c>
      <c r="G45" s="366">
        <f t="shared" si="32"/>
        <v>0.026616054290113413</v>
      </c>
      <c r="H45" s="363"/>
      <c r="I45" s="364"/>
      <c r="J45" s="365"/>
      <c r="K45" s="364"/>
      <c r="L45" s="365">
        <f t="shared" si="33"/>
        <v>0</v>
      </c>
      <c r="M45" s="395" t="str">
        <f t="shared" si="3"/>
        <v>         /0</v>
      </c>
      <c r="N45" s="396"/>
      <c r="O45" s="364"/>
      <c r="P45" s="365">
        <v>712.468</v>
      </c>
      <c r="Q45" s="364">
        <v>590.958</v>
      </c>
      <c r="R45" s="365">
        <f t="shared" si="34"/>
        <v>1303.426</v>
      </c>
      <c r="S45" s="397">
        <f t="shared" si="35"/>
        <v>0.0037767949443456256</v>
      </c>
      <c r="T45" s="363"/>
      <c r="U45" s="364"/>
      <c r="V45" s="365"/>
      <c r="W45" s="364"/>
      <c r="X45" s="365">
        <f t="shared" si="36"/>
        <v>0</v>
      </c>
      <c r="Y45" s="368" t="str">
        <f t="shared" si="37"/>
        <v>         /0</v>
      </c>
    </row>
    <row r="46" spans="1:25" ht="19.5" customHeight="1">
      <c r="A46" s="369" t="s">
        <v>154</v>
      </c>
      <c r="B46" s="370">
        <v>229.494</v>
      </c>
      <c r="C46" s="371">
        <v>893.25</v>
      </c>
      <c r="D46" s="372">
        <v>0</v>
      </c>
      <c r="E46" s="371">
        <v>0</v>
      </c>
      <c r="F46" s="372">
        <f t="shared" si="31"/>
        <v>1122.744</v>
      </c>
      <c r="G46" s="373">
        <f t="shared" si="32"/>
        <v>0.02292651462982869</v>
      </c>
      <c r="H46" s="370">
        <v>84.00199999999998</v>
      </c>
      <c r="I46" s="371">
        <v>715.057</v>
      </c>
      <c r="J46" s="372">
        <v>0</v>
      </c>
      <c r="K46" s="371">
        <v>0</v>
      </c>
      <c r="L46" s="372">
        <f t="shared" si="33"/>
        <v>799.059</v>
      </c>
      <c r="M46" s="398">
        <f t="shared" si="3"/>
        <v>0.40508272855946803</v>
      </c>
      <c r="N46" s="399">
        <v>1928.3059999999998</v>
      </c>
      <c r="O46" s="371">
        <v>4508.972999999999</v>
      </c>
      <c r="P46" s="372">
        <v>0</v>
      </c>
      <c r="Q46" s="371">
        <v>0</v>
      </c>
      <c r="R46" s="372">
        <f t="shared" si="34"/>
        <v>6437.278999999999</v>
      </c>
      <c r="S46" s="400">
        <f t="shared" si="35"/>
        <v>0.0186525992135666</v>
      </c>
      <c r="T46" s="370">
        <v>567.2790000000001</v>
      </c>
      <c r="U46" s="371">
        <v>4420.9169999999995</v>
      </c>
      <c r="V46" s="372">
        <v>0</v>
      </c>
      <c r="W46" s="371">
        <v>0</v>
      </c>
      <c r="X46" s="372">
        <f t="shared" si="36"/>
        <v>4988.196</v>
      </c>
      <c r="Y46" s="375">
        <f t="shared" si="37"/>
        <v>0.2905024181086706</v>
      </c>
    </row>
    <row r="47" spans="1:25" ht="19.5" customHeight="1">
      <c r="A47" s="369" t="s">
        <v>216</v>
      </c>
      <c r="B47" s="370">
        <v>611.142</v>
      </c>
      <c r="C47" s="371">
        <v>65.473</v>
      </c>
      <c r="D47" s="372">
        <v>0</v>
      </c>
      <c r="E47" s="371">
        <v>0</v>
      </c>
      <c r="F47" s="372">
        <f t="shared" si="31"/>
        <v>676.615</v>
      </c>
      <c r="G47" s="373">
        <f t="shared" si="32"/>
        <v>0.01381652780710611</v>
      </c>
      <c r="H47" s="370">
        <v>388.135</v>
      </c>
      <c r="I47" s="371">
        <v>217.957</v>
      </c>
      <c r="J47" s="372"/>
      <c r="K47" s="371"/>
      <c r="L47" s="372">
        <f t="shared" si="33"/>
        <v>606.092</v>
      </c>
      <c r="M47" s="398">
        <f t="shared" si="3"/>
        <v>0.11635692271140363</v>
      </c>
      <c r="N47" s="399">
        <v>3973.6639999999998</v>
      </c>
      <c r="O47" s="371">
        <v>771.4669999999999</v>
      </c>
      <c r="P47" s="372">
        <v>96.968</v>
      </c>
      <c r="Q47" s="371">
        <v>11.984</v>
      </c>
      <c r="R47" s="372">
        <f t="shared" si="34"/>
        <v>4854.083</v>
      </c>
      <c r="S47" s="400">
        <f t="shared" si="35"/>
        <v>0.014065145342991506</v>
      </c>
      <c r="T47" s="370">
        <v>5177.067</v>
      </c>
      <c r="U47" s="371">
        <v>881.164</v>
      </c>
      <c r="V47" s="372">
        <v>610.775</v>
      </c>
      <c r="W47" s="371">
        <v>5.879</v>
      </c>
      <c r="X47" s="372">
        <f t="shared" si="36"/>
        <v>6674.884999999999</v>
      </c>
      <c r="Y47" s="375">
        <f t="shared" si="37"/>
        <v>-0.27278402549257397</v>
      </c>
    </row>
    <row r="48" spans="1:25" ht="19.5" customHeight="1">
      <c r="A48" s="369" t="s">
        <v>181</v>
      </c>
      <c r="B48" s="370">
        <v>195.168</v>
      </c>
      <c r="C48" s="371">
        <v>391.11299999999994</v>
      </c>
      <c r="D48" s="372">
        <v>0</v>
      </c>
      <c r="E48" s="371">
        <v>0</v>
      </c>
      <c r="F48" s="372">
        <f t="shared" si="31"/>
        <v>586.281</v>
      </c>
      <c r="G48" s="373">
        <f t="shared" si="32"/>
        <v>0.01197190091747593</v>
      </c>
      <c r="H48" s="370">
        <v>185.705</v>
      </c>
      <c r="I48" s="371">
        <v>352.807</v>
      </c>
      <c r="J48" s="372"/>
      <c r="K48" s="371"/>
      <c r="L48" s="372">
        <f t="shared" si="33"/>
        <v>538.5120000000001</v>
      </c>
      <c r="M48" s="398">
        <f t="shared" si="3"/>
        <v>0.0887055441661464</v>
      </c>
      <c r="N48" s="399">
        <v>1415.6980000000003</v>
      </c>
      <c r="O48" s="371">
        <v>2816.2300000000005</v>
      </c>
      <c r="P48" s="372"/>
      <c r="Q48" s="371"/>
      <c r="R48" s="372">
        <f t="shared" si="34"/>
        <v>4231.928000000001</v>
      </c>
      <c r="S48" s="400">
        <f t="shared" si="35"/>
        <v>0.01226239485420323</v>
      </c>
      <c r="T48" s="370">
        <v>1398.5379999999998</v>
      </c>
      <c r="U48" s="371">
        <v>2207.4590000000003</v>
      </c>
      <c r="V48" s="372"/>
      <c r="W48" s="371"/>
      <c r="X48" s="372">
        <f t="shared" si="36"/>
        <v>3605.9970000000003</v>
      </c>
      <c r="Y48" s="375">
        <f t="shared" si="37"/>
        <v>0.17358056592947824</v>
      </c>
    </row>
    <row r="49" spans="1:25" ht="19.5" customHeight="1">
      <c r="A49" s="369" t="s">
        <v>189</v>
      </c>
      <c r="B49" s="370">
        <v>74.31500000000001</v>
      </c>
      <c r="C49" s="371">
        <v>301.463</v>
      </c>
      <c r="D49" s="372">
        <v>0</v>
      </c>
      <c r="E49" s="371">
        <v>0</v>
      </c>
      <c r="F49" s="372">
        <f>SUM(B49:E49)</f>
        <v>375.778</v>
      </c>
      <c r="G49" s="373">
        <f>F49/$F$9</f>
        <v>0.0076734142552244925</v>
      </c>
      <c r="H49" s="370">
        <v>91.134</v>
      </c>
      <c r="I49" s="371">
        <v>263.173</v>
      </c>
      <c r="J49" s="372"/>
      <c r="K49" s="371"/>
      <c r="L49" s="372">
        <f>SUM(H49:K49)</f>
        <v>354.307</v>
      </c>
      <c r="M49" s="398">
        <f>IF(ISERROR(F49/L49-1),"         /0",(F49/L49-1))</f>
        <v>0.06059998814587342</v>
      </c>
      <c r="N49" s="399">
        <v>522.759</v>
      </c>
      <c r="O49" s="371">
        <v>1942.9669999999999</v>
      </c>
      <c r="P49" s="372"/>
      <c r="Q49" s="371"/>
      <c r="R49" s="372">
        <f>SUM(N49:Q49)</f>
        <v>2465.7259999999997</v>
      </c>
      <c r="S49" s="400">
        <f>R49/$R$9</f>
        <v>0.007144664515623873</v>
      </c>
      <c r="T49" s="370">
        <v>771.384</v>
      </c>
      <c r="U49" s="371">
        <v>1891.74</v>
      </c>
      <c r="V49" s="372"/>
      <c r="W49" s="371"/>
      <c r="X49" s="372">
        <f>SUM(T49:W49)</f>
        <v>2663.124</v>
      </c>
      <c r="Y49" s="375">
        <f>IF(ISERROR(R49/X49-1),"         /0",IF(R49/X49&gt;5,"  *  ",(R49/X49-1)))</f>
        <v>-0.07412272203622516</v>
      </c>
    </row>
    <row r="50" spans="1:25" ht="19.5" customHeight="1">
      <c r="A50" s="369" t="s">
        <v>187</v>
      </c>
      <c r="B50" s="370">
        <v>8.92</v>
      </c>
      <c r="C50" s="371">
        <v>263.665</v>
      </c>
      <c r="D50" s="372">
        <v>0</v>
      </c>
      <c r="E50" s="371">
        <v>0</v>
      </c>
      <c r="F50" s="372">
        <f>SUM(B50:E50)</f>
        <v>272.58500000000004</v>
      </c>
      <c r="G50" s="373">
        <f>F50/$F$9</f>
        <v>0.005566205644716743</v>
      </c>
      <c r="H50" s="370">
        <v>17.174</v>
      </c>
      <c r="I50" s="371">
        <v>220.53199999999998</v>
      </c>
      <c r="J50" s="372"/>
      <c r="K50" s="371"/>
      <c r="L50" s="372">
        <f>SUM(H50:K50)</f>
        <v>237.706</v>
      </c>
      <c r="M50" s="398">
        <f>IF(ISERROR(F50/L50-1),"         /0",(F50/L50-1))</f>
        <v>0.14673167694547073</v>
      </c>
      <c r="N50" s="399">
        <v>99.316</v>
      </c>
      <c r="O50" s="371">
        <v>1484.87</v>
      </c>
      <c r="P50" s="372"/>
      <c r="Q50" s="371"/>
      <c r="R50" s="372">
        <f>SUM(N50:Q50)</f>
        <v>1584.186</v>
      </c>
      <c r="S50" s="400">
        <f>R50/$R$9</f>
        <v>0.004590322485283491</v>
      </c>
      <c r="T50" s="370">
        <v>71.80600000000001</v>
      </c>
      <c r="U50" s="371">
        <v>1406.503</v>
      </c>
      <c r="V50" s="372"/>
      <c r="W50" s="371"/>
      <c r="X50" s="372">
        <f>SUM(T50:W50)</f>
        <v>1478.309</v>
      </c>
      <c r="Y50" s="375">
        <f>IF(ISERROR(R50/X50-1),"         /0",IF(R50/X50&gt;5,"  *  ",(R50/X50-1)))</f>
        <v>0.07162034459642741</v>
      </c>
    </row>
    <row r="51" spans="1:25" ht="19.5" customHeight="1">
      <c r="A51" s="369" t="s">
        <v>194</v>
      </c>
      <c r="B51" s="370">
        <v>107.844</v>
      </c>
      <c r="C51" s="371">
        <v>111.78699999999999</v>
      </c>
      <c r="D51" s="372">
        <v>0</v>
      </c>
      <c r="E51" s="371">
        <v>0</v>
      </c>
      <c r="F51" s="372">
        <f>SUM(B51:E51)</f>
        <v>219.63099999999997</v>
      </c>
      <c r="G51" s="373">
        <f>F51/$F$9</f>
        <v>0.0044848810901362245</v>
      </c>
      <c r="H51" s="370">
        <v>149.374</v>
      </c>
      <c r="I51" s="371">
        <v>143.839</v>
      </c>
      <c r="J51" s="372"/>
      <c r="K51" s="371"/>
      <c r="L51" s="372">
        <f>SUM(H51:K51)</f>
        <v>293.21299999999997</v>
      </c>
      <c r="M51" s="398">
        <f>IF(ISERROR(F51/L51-1),"         /0",(F51/L51-1))</f>
        <v>-0.2509506740833456</v>
      </c>
      <c r="N51" s="399">
        <v>761.4889999999999</v>
      </c>
      <c r="O51" s="371">
        <v>817.8519999999999</v>
      </c>
      <c r="P51" s="372"/>
      <c r="Q51" s="371"/>
      <c r="R51" s="372">
        <f>SUM(N51:Q51)</f>
        <v>1579.341</v>
      </c>
      <c r="S51" s="400">
        <f>R51/$R$9</f>
        <v>0.004576283658756051</v>
      </c>
      <c r="T51" s="370">
        <v>508.71200000000005</v>
      </c>
      <c r="U51" s="371">
        <v>534.347</v>
      </c>
      <c r="V51" s="372"/>
      <c r="W51" s="371"/>
      <c r="X51" s="372">
        <f>SUM(T51:W51)</f>
        <v>1043.059</v>
      </c>
      <c r="Y51" s="375">
        <f>IF(ISERROR(R51/X51-1),"         /0",IF(R51/X51&gt;5,"  *  ",(R51/X51-1)))</f>
        <v>0.5141434952385244</v>
      </c>
    </row>
    <row r="52" spans="1:25" ht="19.5" customHeight="1">
      <c r="A52" s="369" t="s">
        <v>188</v>
      </c>
      <c r="B52" s="370">
        <v>37.536</v>
      </c>
      <c r="C52" s="371">
        <v>47.043</v>
      </c>
      <c r="D52" s="372">
        <v>0</v>
      </c>
      <c r="E52" s="371">
        <v>0</v>
      </c>
      <c r="F52" s="372">
        <f t="shared" si="31"/>
        <v>84.57900000000001</v>
      </c>
      <c r="G52" s="373">
        <f t="shared" si="32"/>
        <v>0.0017271093685437475</v>
      </c>
      <c r="H52" s="370"/>
      <c r="I52" s="371"/>
      <c r="J52" s="372"/>
      <c r="K52" s="371"/>
      <c r="L52" s="372">
        <f t="shared" si="33"/>
        <v>0</v>
      </c>
      <c r="M52" s="398" t="str">
        <f t="shared" si="3"/>
        <v>         /0</v>
      </c>
      <c r="N52" s="399">
        <v>37.536</v>
      </c>
      <c r="O52" s="371">
        <v>47.043</v>
      </c>
      <c r="P52" s="372"/>
      <c r="Q52" s="371"/>
      <c r="R52" s="372">
        <f t="shared" si="34"/>
        <v>84.57900000000001</v>
      </c>
      <c r="S52" s="400">
        <f t="shared" si="35"/>
        <v>0.00024507531658706264</v>
      </c>
      <c r="T52" s="370"/>
      <c r="U52" s="371"/>
      <c r="V52" s="372"/>
      <c r="W52" s="371"/>
      <c r="X52" s="372">
        <f t="shared" si="36"/>
        <v>0</v>
      </c>
      <c r="Y52" s="375" t="str">
        <f t="shared" si="37"/>
        <v>         /0</v>
      </c>
    </row>
    <row r="53" spans="1:25" ht="19.5" customHeight="1" thickBot="1">
      <c r="A53" s="376" t="s">
        <v>165</v>
      </c>
      <c r="B53" s="377">
        <v>30.029</v>
      </c>
      <c r="C53" s="378">
        <v>0</v>
      </c>
      <c r="D53" s="379">
        <v>0</v>
      </c>
      <c r="E53" s="378">
        <v>0</v>
      </c>
      <c r="F53" s="379">
        <f>SUM(B53:E53)</f>
        <v>30.029</v>
      </c>
      <c r="G53" s="380">
        <f>F53/$F$9</f>
        <v>0.0006131943771858285</v>
      </c>
      <c r="H53" s="377">
        <v>944.3850000000001</v>
      </c>
      <c r="I53" s="378">
        <v>78.504</v>
      </c>
      <c r="J53" s="379"/>
      <c r="K53" s="378"/>
      <c r="L53" s="379">
        <f>SUM(H53:K53)</f>
        <v>1022.8890000000001</v>
      </c>
      <c r="M53" s="401">
        <f aca="true" t="shared" si="38" ref="M53:M69">IF(ISERROR(F53/L53-1),"         /0",(F53/L53-1))</f>
        <v>-0.9706429534387406</v>
      </c>
      <c r="N53" s="402">
        <v>558.532</v>
      </c>
      <c r="O53" s="378">
        <v>111.105</v>
      </c>
      <c r="P53" s="379">
        <v>0.5</v>
      </c>
      <c r="Q53" s="378">
        <v>0.125</v>
      </c>
      <c r="R53" s="379">
        <f>SUM(N53:Q53)</f>
        <v>670.2620000000001</v>
      </c>
      <c r="S53" s="403">
        <f>R53/$R$9</f>
        <v>0.0019421448804818901</v>
      </c>
      <c r="T53" s="377">
        <v>8267.873</v>
      </c>
      <c r="U53" s="378">
        <v>538.578</v>
      </c>
      <c r="V53" s="379"/>
      <c r="W53" s="378">
        <v>0.3</v>
      </c>
      <c r="X53" s="379">
        <f>SUM(T53:W53)</f>
        <v>8806.750999999998</v>
      </c>
      <c r="Y53" s="382">
        <f>IF(ISERROR(R53/X53-1),"         /0",IF(R53/X53&gt;5,"  *  ",(R53/X53-1)))</f>
        <v>-0.9238922503883669</v>
      </c>
    </row>
    <row r="54" spans="1:25" s="145" customFormat="1" ht="19.5" customHeight="1">
      <c r="A54" s="152" t="s">
        <v>53</v>
      </c>
      <c r="B54" s="149">
        <f>SUM(B55:B65)</f>
        <v>3004.9619999999995</v>
      </c>
      <c r="C54" s="148">
        <f>SUM(C55:C65)</f>
        <v>1998.233</v>
      </c>
      <c r="D54" s="147">
        <f>SUM(D55:D65)</f>
        <v>316.795</v>
      </c>
      <c r="E54" s="148">
        <f>SUM(E55:E65)</f>
        <v>168.87199999999999</v>
      </c>
      <c r="F54" s="147">
        <f t="shared" si="31"/>
        <v>5488.862</v>
      </c>
      <c r="G54" s="150">
        <f t="shared" si="32"/>
        <v>0.11208296365343372</v>
      </c>
      <c r="H54" s="149">
        <f>SUM(H55:H65)</f>
        <v>2820.0759999999996</v>
      </c>
      <c r="I54" s="148">
        <f>SUM(I55:I65)</f>
        <v>2112.039</v>
      </c>
      <c r="J54" s="147">
        <f>SUM(J55:J65)</f>
        <v>110.889</v>
      </c>
      <c r="K54" s="148">
        <f>SUM(K55:K65)</f>
        <v>171.034</v>
      </c>
      <c r="L54" s="147">
        <f t="shared" si="33"/>
        <v>5214.038</v>
      </c>
      <c r="M54" s="285">
        <f t="shared" si="38"/>
        <v>0.052708476616396105</v>
      </c>
      <c r="N54" s="288">
        <f>SUM(N55:N65)</f>
        <v>19601.794</v>
      </c>
      <c r="O54" s="148">
        <f>SUM(O55:O65)</f>
        <v>12202.457999999999</v>
      </c>
      <c r="P54" s="147">
        <f>SUM(P55:P65)</f>
        <v>1657.129</v>
      </c>
      <c r="Q54" s="148">
        <f>SUM(Q55:Q65)</f>
        <v>1107.525</v>
      </c>
      <c r="R54" s="147">
        <f t="shared" si="34"/>
        <v>34568.906</v>
      </c>
      <c r="S54" s="301">
        <f t="shared" si="35"/>
        <v>0.10016653758046808</v>
      </c>
      <c r="T54" s="149">
        <f>SUM(T55:T65)</f>
        <v>18647.166999999998</v>
      </c>
      <c r="U54" s="148">
        <f>SUM(U55:U65)</f>
        <v>13979.723</v>
      </c>
      <c r="V54" s="147">
        <f>SUM(V55:V65)</f>
        <v>536.472</v>
      </c>
      <c r="W54" s="148">
        <f>SUM(W55:W65)</f>
        <v>757.8820000000001</v>
      </c>
      <c r="X54" s="147">
        <f t="shared" si="36"/>
        <v>33921.244</v>
      </c>
      <c r="Y54" s="146">
        <f t="shared" si="37"/>
        <v>0.019093108731507824</v>
      </c>
    </row>
    <row r="55" spans="1:25" s="137" customFormat="1" ht="19.5" customHeight="1">
      <c r="A55" s="362" t="s">
        <v>211</v>
      </c>
      <c r="B55" s="363">
        <v>514.349</v>
      </c>
      <c r="C55" s="364">
        <v>272.53999999999996</v>
      </c>
      <c r="D55" s="365">
        <v>0</v>
      </c>
      <c r="E55" s="364">
        <v>0</v>
      </c>
      <c r="F55" s="365">
        <f t="shared" si="31"/>
        <v>786.889</v>
      </c>
      <c r="G55" s="366">
        <f t="shared" si="32"/>
        <v>0.016068330955722115</v>
      </c>
      <c r="H55" s="363">
        <v>420.024</v>
      </c>
      <c r="I55" s="364">
        <v>286.097</v>
      </c>
      <c r="J55" s="365"/>
      <c r="K55" s="364"/>
      <c r="L55" s="365">
        <f t="shared" si="33"/>
        <v>706.121</v>
      </c>
      <c r="M55" s="395">
        <f t="shared" si="38"/>
        <v>0.11438266246153295</v>
      </c>
      <c r="N55" s="396">
        <v>3204.9290000000005</v>
      </c>
      <c r="O55" s="364">
        <v>1900.0460000000003</v>
      </c>
      <c r="P55" s="365"/>
      <c r="Q55" s="364"/>
      <c r="R55" s="365">
        <f t="shared" si="34"/>
        <v>5104.975</v>
      </c>
      <c r="S55" s="397">
        <f t="shared" si="35"/>
        <v>0.014792127647454334</v>
      </c>
      <c r="T55" s="363">
        <v>1731.484</v>
      </c>
      <c r="U55" s="364">
        <v>1284.091</v>
      </c>
      <c r="V55" s="365"/>
      <c r="W55" s="364"/>
      <c r="X55" s="365">
        <f t="shared" si="36"/>
        <v>3015.575</v>
      </c>
      <c r="Y55" s="368">
        <f t="shared" si="37"/>
        <v>0.6928695190801093</v>
      </c>
    </row>
    <row r="56" spans="1:25" s="137" customFormat="1" ht="19.5" customHeight="1">
      <c r="A56" s="369" t="s">
        <v>166</v>
      </c>
      <c r="B56" s="370">
        <v>425.012</v>
      </c>
      <c r="C56" s="371">
        <v>323.535</v>
      </c>
      <c r="D56" s="372">
        <v>0</v>
      </c>
      <c r="E56" s="371">
        <v>0</v>
      </c>
      <c r="F56" s="372">
        <f t="shared" si="31"/>
        <v>748.547</v>
      </c>
      <c r="G56" s="373">
        <f t="shared" si="32"/>
        <v>0.015285384510284071</v>
      </c>
      <c r="H56" s="370">
        <v>486.654</v>
      </c>
      <c r="I56" s="371">
        <v>390.18899999999996</v>
      </c>
      <c r="J56" s="372"/>
      <c r="K56" s="371"/>
      <c r="L56" s="372">
        <f t="shared" si="33"/>
        <v>876.843</v>
      </c>
      <c r="M56" s="398">
        <f t="shared" si="38"/>
        <v>-0.14631581708470043</v>
      </c>
      <c r="N56" s="399">
        <v>2451.222</v>
      </c>
      <c r="O56" s="371">
        <v>1589.096</v>
      </c>
      <c r="P56" s="372"/>
      <c r="Q56" s="371"/>
      <c r="R56" s="372">
        <f t="shared" si="34"/>
        <v>4040.318</v>
      </c>
      <c r="S56" s="400">
        <f t="shared" si="35"/>
        <v>0.011707187516551481</v>
      </c>
      <c r="T56" s="370">
        <v>3257.5099999999998</v>
      </c>
      <c r="U56" s="371">
        <v>2791.3450000000007</v>
      </c>
      <c r="V56" s="372"/>
      <c r="W56" s="371"/>
      <c r="X56" s="372">
        <f t="shared" si="36"/>
        <v>6048.8550000000005</v>
      </c>
      <c r="Y56" s="375">
        <f t="shared" si="37"/>
        <v>-0.3320524297573674</v>
      </c>
    </row>
    <row r="57" spans="1:25" s="137" customFormat="1" ht="19.5" customHeight="1">
      <c r="A57" s="369" t="s">
        <v>160</v>
      </c>
      <c r="B57" s="370">
        <v>466.585</v>
      </c>
      <c r="C57" s="371">
        <v>124.01299999999999</v>
      </c>
      <c r="D57" s="372">
        <v>0</v>
      </c>
      <c r="E57" s="371">
        <v>0</v>
      </c>
      <c r="F57" s="372">
        <f aca="true" t="shared" si="39" ref="F57:F63">SUM(B57:E57)</f>
        <v>590.598</v>
      </c>
      <c r="G57" s="373">
        <f aca="true" t="shared" si="40" ref="G57:G63">F57/$F$9</f>
        <v>0.01206005437334563</v>
      </c>
      <c r="H57" s="370">
        <v>151.21999999999997</v>
      </c>
      <c r="I57" s="371">
        <v>80.14199999999998</v>
      </c>
      <c r="J57" s="372"/>
      <c r="K57" s="371"/>
      <c r="L57" s="372">
        <f aca="true" t="shared" si="41" ref="L57:L63">SUM(H57:K57)</f>
        <v>231.36199999999997</v>
      </c>
      <c r="M57" s="398">
        <f t="shared" si="38"/>
        <v>1.5527009621286125</v>
      </c>
      <c r="N57" s="399">
        <v>3010.983</v>
      </c>
      <c r="O57" s="371">
        <v>954.4109999999998</v>
      </c>
      <c r="P57" s="372"/>
      <c r="Q57" s="371"/>
      <c r="R57" s="372">
        <f t="shared" si="34"/>
        <v>3965.3940000000002</v>
      </c>
      <c r="S57" s="400">
        <f aca="true" t="shared" si="42" ref="S57:S63">R57/$R$9</f>
        <v>0.011490088437347789</v>
      </c>
      <c r="T57" s="370">
        <v>1966.7819999999997</v>
      </c>
      <c r="U57" s="371">
        <v>803.8509999999999</v>
      </c>
      <c r="V57" s="372"/>
      <c r="W57" s="371"/>
      <c r="X57" s="372">
        <f aca="true" t="shared" si="43" ref="X57:X63">SUM(T57:W57)</f>
        <v>2770.633</v>
      </c>
      <c r="Y57" s="375">
        <f aca="true" t="shared" si="44" ref="Y57:Y63">IF(ISERROR(R57/X57-1),"         /0",IF(R57/X57&gt;5,"  *  ",(R57/X57-1)))</f>
        <v>0.431223117605255</v>
      </c>
    </row>
    <row r="58" spans="1:25" s="137" customFormat="1" ht="19.5" customHeight="1">
      <c r="A58" s="369" t="s">
        <v>218</v>
      </c>
      <c r="B58" s="370">
        <v>243.78</v>
      </c>
      <c r="C58" s="371">
        <v>240.453</v>
      </c>
      <c r="D58" s="372">
        <v>0</v>
      </c>
      <c r="E58" s="371">
        <v>0</v>
      </c>
      <c r="F58" s="372">
        <f t="shared" si="39"/>
        <v>484.233</v>
      </c>
      <c r="G58" s="373">
        <f t="shared" si="40"/>
        <v>0.009888073290746455</v>
      </c>
      <c r="H58" s="370">
        <v>184.172</v>
      </c>
      <c r="I58" s="371">
        <v>151.614</v>
      </c>
      <c r="J58" s="372"/>
      <c r="K58" s="371"/>
      <c r="L58" s="372">
        <f t="shared" si="41"/>
        <v>335.786</v>
      </c>
      <c r="M58" s="398">
        <f t="shared" si="38"/>
        <v>0.44208811564508355</v>
      </c>
      <c r="N58" s="399">
        <v>1469.994</v>
      </c>
      <c r="O58" s="371">
        <v>1276.509</v>
      </c>
      <c r="P58" s="372"/>
      <c r="Q58" s="371"/>
      <c r="R58" s="372">
        <f aca="true" t="shared" si="45" ref="R58:R63">SUM(N58:Q58)</f>
        <v>2746.5029999999997</v>
      </c>
      <c r="S58" s="400">
        <f t="shared" si="42"/>
        <v>0.007958241315602185</v>
      </c>
      <c r="T58" s="370">
        <v>1633.377</v>
      </c>
      <c r="U58" s="371">
        <v>1200.27</v>
      </c>
      <c r="V58" s="372"/>
      <c r="W58" s="371"/>
      <c r="X58" s="372">
        <f t="shared" si="43"/>
        <v>2833.647</v>
      </c>
      <c r="Y58" s="375">
        <f t="shared" si="44"/>
        <v>-0.030753301310996073</v>
      </c>
    </row>
    <row r="59" spans="1:25" s="137" customFormat="1" ht="19.5" customHeight="1">
      <c r="A59" s="369" t="s">
        <v>219</v>
      </c>
      <c r="B59" s="370">
        <v>0</v>
      </c>
      <c r="C59" s="371">
        <v>0</v>
      </c>
      <c r="D59" s="372">
        <v>302.173</v>
      </c>
      <c r="E59" s="371">
        <v>164.73</v>
      </c>
      <c r="F59" s="372">
        <f t="shared" si="39"/>
        <v>466.903</v>
      </c>
      <c r="G59" s="373">
        <f t="shared" si="40"/>
        <v>0.00953419342273119</v>
      </c>
      <c r="H59" s="370"/>
      <c r="I59" s="371"/>
      <c r="J59" s="372"/>
      <c r="K59" s="371"/>
      <c r="L59" s="372">
        <f t="shared" si="41"/>
        <v>0</v>
      </c>
      <c r="M59" s="398" t="str">
        <f t="shared" si="38"/>
        <v>         /0</v>
      </c>
      <c r="N59" s="399"/>
      <c r="O59" s="371"/>
      <c r="P59" s="372">
        <v>1101.9160000000002</v>
      </c>
      <c r="Q59" s="371">
        <v>786.577</v>
      </c>
      <c r="R59" s="372">
        <f t="shared" si="45"/>
        <v>1888.4930000000002</v>
      </c>
      <c r="S59" s="400">
        <f t="shared" si="42"/>
        <v>0.005472079592421898</v>
      </c>
      <c r="T59" s="370"/>
      <c r="U59" s="371"/>
      <c r="V59" s="372"/>
      <c r="W59" s="371"/>
      <c r="X59" s="372">
        <f t="shared" si="43"/>
        <v>0</v>
      </c>
      <c r="Y59" s="375" t="str">
        <f t="shared" si="44"/>
        <v>         /0</v>
      </c>
    </row>
    <row r="60" spans="1:25" s="137" customFormat="1" ht="19.5" customHeight="1">
      <c r="A60" s="369" t="s">
        <v>169</v>
      </c>
      <c r="B60" s="370">
        <v>121.414</v>
      </c>
      <c r="C60" s="371">
        <v>325.17100000000005</v>
      </c>
      <c r="D60" s="372">
        <v>0</v>
      </c>
      <c r="E60" s="371">
        <v>0</v>
      </c>
      <c r="F60" s="372">
        <f t="shared" si="39"/>
        <v>446.58500000000004</v>
      </c>
      <c r="G60" s="373">
        <f t="shared" si="40"/>
        <v>0.009119298376087557</v>
      </c>
      <c r="H60" s="370">
        <v>403.443</v>
      </c>
      <c r="I60" s="371">
        <v>580.4380000000001</v>
      </c>
      <c r="J60" s="372"/>
      <c r="K60" s="371"/>
      <c r="L60" s="372">
        <f t="shared" si="41"/>
        <v>983.8810000000001</v>
      </c>
      <c r="M60" s="398">
        <f t="shared" si="38"/>
        <v>-0.5460985627326882</v>
      </c>
      <c r="N60" s="399">
        <v>796.652</v>
      </c>
      <c r="O60" s="371">
        <v>2107.402</v>
      </c>
      <c r="P60" s="372">
        <v>240.041</v>
      </c>
      <c r="Q60" s="371">
        <v>200.711</v>
      </c>
      <c r="R60" s="372">
        <f t="shared" si="45"/>
        <v>3344.8060000000005</v>
      </c>
      <c r="S60" s="400">
        <f t="shared" si="42"/>
        <v>0.009691878473052492</v>
      </c>
      <c r="T60" s="370">
        <v>1459.169</v>
      </c>
      <c r="U60" s="371">
        <v>2795.829</v>
      </c>
      <c r="V60" s="372"/>
      <c r="W60" s="371"/>
      <c r="X60" s="372">
        <f t="shared" si="43"/>
        <v>4254.9980000000005</v>
      </c>
      <c r="Y60" s="375">
        <f t="shared" si="44"/>
        <v>-0.21391126388308523</v>
      </c>
    </row>
    <row r="61" spans="1:25" s="137" customFormat="1" ht="19.5" customHeight="1">
      <c r="A61" s="369" t="s">
        <v>154</v>
      </c>
      <c r="B61" s="370">
        <v>311.73</v>
      </c>
      <c r="C61" s="371">
        <v>104.30000000000001</v>
      </c>
      <c r="D61" s="372">
        <v>0</v>
      </c>
      <c r="E61" s="371">
        <v>0</v>
      </c>
      <c r="F61" s="372">
        <f t="shared" si="39"/>
        <v>416.03000000000003</v>
      </c>
      <c r="G61" s="373">
        <f t="shared" si="40"/>
        <v>0.008495363040414941</v>
      </c>
      <c r="H61" s="370">
        <v>291.981</v>
      </c>
      <c r="I61" s="371">
        <v>110.18</v>
      </c>
      <c r="J61" s="372">
        <v>0</v>
      </c>
      <c r="K61" s="371">
        <v>0</v>
      </c>
      <c r="L61" s="372">
        <f t="shared" si="41"/>
        <v>402.161</v>
      </c>
      <c r="M61" s="398">
        <f t="shared" si="38"/>
        <v>0.034486188367345516</v>
      </c>
      <c r="N61" s="399">
        <v>2060.665</v>
      </c>
      <c r="O61" s="371">
        <v>647.7829999999999</v>
      </c>
      <c r="P61" s="372">
        <v>3.316</v>
      </c>
      <c r="Q61" s="371">
        <v>0</v>
      </c>
      <c r="R61" s="372">
        <f t="shared" si="45"/>
        <v>2711.7639999999997</v>
      </c>
      <c r="S61" s="400">
        <f t="shared" si="42"/>
        <v>0.007857581915243727</v>
      </c>
      <c r="T61" s="370">
        <v>2308.881</v>
      </c>
      <c r="U61" s="371">
        <v>1098.948</v>
      </c>
      <c r="V61" s="372">
        <v>6.797000000000001</v>
      </c>
      <c r="W61" s="371">
        <v>0</v>
      </c>
      <c r="X61" s="372">
        <f t="shared" si="43"/>
        <v>3414.6259999999997</v>
      </c>
      <c r="Y61" s="375">
        <f t="shared" si="44"/>
        <v>-0.20583864821506082</v>
      </c>
    </row>
    <row r="62" spans="1:25" s="137" customFormat="1" ht="19.5" customHeight="1">
      <c r="A62" s="369" t="s">
        <v>217</v>
      </c>
      <c r="B62" s="370">
        <v>315.379</v>
      </c>
      <c r="C62" s="371">
        <v>0</v>
      </c>
      <c r="D62" s="372">
        <v>0</v>
      </c>
      <c r="E62" s="371">
        <v>0</v>
      </c>
      <c r="F62" s="372">
        <f t="shared" si="39"/>
        <v>315.379</v>
      </c>
      <c r="G62" s="373">
        <f t="shared" si="40"/>
        <v>0.006440062255902275</v>
      </c>
      <c r="H62" s="370">
        <v>372.144</v>
      </c>
      <c r="I62" s="371"/>
      <c r="J62" s="372"/>
      <c r="K62" s="371"/>
      <c r="L62" s="372">
        <f t="shared" si="41"/>
        <v>372.144</v>
      </c>
      <c r="M62" s="398">
        <f t="shared" si="38"/>
        <v>-0.1525350401994926</v>
      </c>
      <c r="N62" s="399">
        <v>2073.1659999999997</v>
      </c>
      <c r="O62" s="371"/>
      <c r="P62" s="372"/>
      <c r="Q62" s="371"/>
      <c r="R62" s="372">
        <f t="shared" si="45"/>
        <v>2073.1659999999997</v>
      </c>
      <c r="S62" s="400">
        <f t="shared" si="42"/>
        <v>0.006007186343980589</v>
      </c>
      <c r="T62" s="370">
        <v>2290.4980000000005</v>
      </c>
      <c r="U62" s="371"/>
      <c r="V62" s="372"/>
      <c r="W62" s="371"/>
      <c r="X62" s="372">
        <f t="shared" si="43"/>
        <v>2290.4980000000005</v>
      </c>
      <c r="Y62" s="375">
        <f t="shared" si="44"/>
        <v>-0.09488416929418875</v>
      </c>
    </row>
    <row r="63" spans="1:25" s="137" customFormat="1" ht="19.5" customHeight="1">
      <c r="A63" s="369" t="s">
        <v>209</v>
      </c>
      <c r="B63" s="370">
        <v>34.518</v>
      </c>
      <c r="C63" s="371">
        <v>251.098</v>
      </c>
      <c r="D63" s="372">
        <v>0</v>
      </c>
      <c r="E63" s="371">
        <v>0</v>
      </c>
      <c r="F63" s="372">
        <f t="shared" si="39"/>
        <v>285.616</v>
      </c>
      <c r="G63" s="373">
        <f t="shared" si="40"/>
        <v>0.005832299618179346</v>
      </c>
      <c r="H63" s="370">
        <v>80.16</v>
      </c>
      <c r="I63" s="371">
        <v>349.48199999999997</v>
      </c>
      <c r="J63" s="372"/>
      <c r="K63" s="371"/>
      <c r="L63" s="372">
        <f t="shared" si="41"/>
        <v>429.64199999999994</v>
      </c>
      <c r="M63" s="398">
        <f t="shared" si="38"/>
        <v>-0.3352232789159346</v>
      </c>
      <c r="N63" s="399">
        <v>56.388999999999996</v>
      </c>
      <c r="O63" s="371">
        <v>1570.9460000000004</v>
      </c>
      <c r="P63" s="372">
        <v>9.888</v>
      </c>
      <c r="Q63" s="371"/>
      <c r="R63" s="372">
        <f t="shared" si="45"/>
        <v>1637.2230000000002</v>
      </c>
      <c r="S63" s="400">
        <f t="shared" si="42"/>
        <v>0.004744001998706777</v>
      </c>
      <c r="T63" s="370">
        <v>168.22</v>
      </c>
      <c r="U63" s="371">
        <v>1924.6509999999998</v>
      </c>
      <c r="V63" s="372"/>
      <c r="W63" s="371"/>
      <c r="X63" s="372">
        <f t="shared" si="43"/>
        <v>2092.8709999999996</v>
      </c>
      <c r="Y63" s="375">
        <f t="shared" si="44"/>
        <v>-0.21771432639661004</v>
      </c>
    </row>
    <row r="64" spans="1:25" s="137" customFormat="1" ht="19.5" customHeight="1">
      <c r="A64" s="369" t="s">
        <v>167</v>
      </c>
      <c r="B64" s="370">
        <v>176.638</v>
      </c>
      <c r="C64" s="371">
        <v>86.971</v>
      </c>
      <c r="D64" s="372">
        <v>0</v>
      </c>
      <c r="E64" s="371">
        <v>0</v>
      </c>
      <c r="F64" s="372">
        <f t="shared" si="31"/>
        <v>263.60900000000004</v>
      </c>
      <c r="G64" s="373">
        <f t="shared" si="32"/>
        <v>0.005382915067953614</v>
      </c>
      <c r="H64" s="370">
        <v>138.31</v>
      </c>
      <c r="I64" s="371">
        <v>32.948</v>
      </c>
      <c r="J64" s="372"/>
      <c r="K64" s="371"/>
      <c r="L64" s="372">
        <f t="shared" si="33"/>
        <v>171.258</v>
      </c>
      <c r="M64" s="398">
        <f t="shared" si="38"/>
        <v>0.5392507211341953</v>
      </c>
      <c r="N64" s="399">
        <v>1626.2359999999999</v>
      </c>
      <c r="O64" s="371">
        <v>525.0160000000001</v>
      </c>
      <c r="P64" s="372"/>
      <c r="Q64" s="371"/>
      <c r="R64" s="372">
        <f t="shared" si="34"/>
        <v>2151.252</v>
      </c>
      <c r="S64" s="400">
        <f t="shared" si="35"/>
        <v>0.006233447604707453</v>
      </c>
      <c r="T64" s="370">
        <v>1759.6979999999999</v>
      </c>
      <c r="U64" s="371">
        <v>1243.554</v>
      </c>
      <c r="V64" s="372"/>
      <c r="W64" s="371"/>
      <c r="X64" s="372">
        <f t="shared" si="36"/>
        <v>3003.252</v>
      </c>
      <c r="Y64" s="375">
        <f t="shared" si="37"/>
        <v>-0.2836924773545477</v>
      </c>
    </row>
    <row r="65" spans="1:25" s="137" customFormat="1" ht="19.5" customHeight="1" thickBot="1">
      <c r="A65" s="369" t="s">
        <v>165</v>
      </c>
      <c r="B65" s="370">
        <v>395.557</v>
      </c>
      <c r="C65" s="371">
        <v>270.152</v>
      </c>
      <c r="D65" s="372">
        <v>14.622</v>
      </c>
      <c r="E65" s="371">
        <v>4.142</v>
      </c>
      <c r="F65" s="372">
        <f>SUM(B65:E65)</f>
        <v>684.4730000000001</v>
      </c>
      <c r="G65" s="373">
        <f>F65/$F$9</f>
        <v>0.013976988742066524</v>
      </c>
      <c r="H65" s="370">
        <v>291.968</v>
      </c>
      <c r="I65" s="371">
        <v>130.949</v>
      </c>
      <c r="J65" s="372">
        <v>110.889</v>
      </c>
      <c r="K65" s="371">
        <v>171.034</v>
      </c>
      <c r="L65" s="372">
        <f>SUM(H65:K65)</f>
        <v>704.84</v>
      </c>
      <c r="M65" s="398">
        <f t="shared" si="38"/>
        <v>-0.028895919641336976</v>
      </c>
      <c r="N65" s="399">
        <v>2851.558</v>
      </c>
      <c r="O65" s="371">
        <v>1631.2489999999998</v>
      </c>
      <c r="P65" s="372">
        <v>301.96799999999996</v>
      </c>
      <c r="Q65" s="371">
        <v>120.237</v>
      </c>
      <c r="R65" s="372">
        <f>SUM(N65:Q65)</f>
        <v>4905.012</v>
      </c>
      <c r="S65" s="400">
        <f>R65/$R$9</f>
        <v>0.014212716735399344</v>
      </c>
      <c r="T65" s="370">
        <v>2071.5480000000002</v>
      </c>
      <c r="U65" s="371">
        <v>837.184</v>
      </c>
      <c r="V65" s="372">
        <v>529.675</v>
      </c>
      <c r="W65" s="371">
        <v>757.8820000000001</v>
      </c>
      <c r="X65" s="372">
        <f>SUM(T65:W65)</f>
        <v>4196.289000000001</v>
      </c>
      <c r="Y65" s="375">
        <f>IF(ISERROR(R65/X65-1),"         /0",IF(R65/X65&gt;5,"  *  ",(R65/X65-1)))</f>
        <v>0.1688928002813912</v>
      </c>
    </row>
    <row r="66" spans="1:25" s="145" customFormat="1" ht="19.5" customHeight="1">
      <c r="A66" s="152" t="s">
        <v>52</v>
      </c>
      <c r="B66" s="149">
        <f>SUM(B67:B68)</f>
        <v>58.171</v>
      </c>
      <c r="C66" s="148">
        <f>SUM(C67:C68)</f>
        <v>1.152</v>
      </c>
      <c r="D66" s="147">
        <f>SUM(D67:D68)</f>
        <v>61.804</v>
      </c>
      <c r="E66" s="148">
        <f>SUM(E67:E68)</f>
        <v>28.951</v>
      </c>
      <c r="F66" s="147">
        <f t="shared" si="31"/>
        <v>150.078</v>
      </c>
      <c r="G66" s="150">
        <f t="shared" si="32"/>
        <v>0.003064603741026833</v>
      </c>
      <c r="H66" s="149">
        <f>SUM(H67:H68)</f>
        <v>281.083</v>
      </c>
      <c r="I66" s="148">
        <f>SUM(I67:I68)</f>
        <v>27.738</v>
      </c>
      <c r="J66" s="147">
        <f>SUM(J67:J68)</f>
        <v>15.898</v>
      </c>
      <c r="K66" s="148">
        <f>SUM(K67:K68)</f>
        <v>7.555</v>
      </c>
      <c r="L66" s="147">
        <f t="shared" si="33"/>
        <v>332.27400000000006</v>
      </c>
      <c r="M66" s="285">
        <f t="shared" si="38"/>
        <v>-0.5483305946297334</v>
      </c>
      <c r="N66" s="288">
        <f>SUM(N67:N68)</f>
        <v>832.961</v>
      </c>
      <c r="O66" s="148">
        <f>SUM(O67:O68)</f>
        <v>184.161</v>
      </c>
      <c r="P66" s="147">
        <f>SUM(P67:P68)</f>
        <v>351.511</v>
      </c>
      <c r="Q66" s="148">
        <f>SUM(Q67:Q68)</f>
        <v>136.671</v>
      </c>
      <c r="R66" s="147">
        <f t="shared" si="34"/>
        <v>1505.304</v>
      </c>
      <c r="S66" s="301">
        <f t="shared" si="35"/>
        <v>0.004361754742427455</v>
      </c>
      <c r="T66" s="149">
        <f>SUM(T67:T68)</f>
        <v>1824.4230000000005</v>
      </c>
      <c r="U66" s="148">
        <f>SUM(U67:U68)</f>
        <v>435.29999999999995</v>
      </c>
      <c r="V66" s="147">
        <f>SUM(V67:V68)</f>
        <v>87.60199999999999</v>
      </c>
      <c r="W66" s="148">
        <f>SUM(W67:W68)</f>
        <v>137.827</v>
      </c>
      <c r="X66" s="147">
        <f t="shared" si="36"/>
        <v>2485.152</v>
      </c>
      <c r="Y66" s="146">
        <f t="shared" si="37"/>
        <v>-0.3942809131996755</v>
      </c>
    </row>
    <row r="67" spans="1:25" ht="19.5" customHeight="1">
      <c r="A67" s="362" t="s">
        <v>205</v>
      </c>
      <c r="B67" s="363">
        <v>0</v>
      </c>
      <c r="C67" s="364">
        <v>0</v>
      </c>
      <c r="D67" s="365">
        <v>61.253</v>
      </c>
      <c r="E67" s="364">
        <v>16.328</v>
      </c>
      <c r="F67" s="365">
        <f t="shared" si="31"/>
        <v>77.581</v>
      </c>
      <c r="G67" s="366">
        <f t="shared" si="32"/>
        <v>0.0015842096965085007</v>
      </c>
      <c r="H67" s="363">
        <v>11.536</v>
      </c>
      <c r="I67" s="364">
        <v>0</v>
      </c>
      <c r="J67" s="365"/>
      <c r="K67" s="364"/>
      <c r="L67" s="365">
        <f t="shared" si="33"/>
        <v>11.536</v>
      </c>
      <c r="M67" s="395">
        <f t="shared" si="38"/>
        <v>5.7251213592233015</v>
      </c>
      <c r="N67" s="396">
        <v>103.041</v>
      </c>
      <c r="O67" s="364">
        <v>33.189</v>
      </c>
      <c r="P67" s="365">
        <v>314.262</v>
      </c>
      <c r="Q67" s="364">
        <v>46.992999999999995</v>
      </c>
      <c r="R67" s="365">
        <f t="shared" si="34"/>
        <v>497.48499999999996</v>
      </c>
      <c r="S67" s="397">
        <f t="shared" si="35"/>
        <v>0.0014415078668737493</v>
      </c>
      <c r="T67" s="363">
        <v>71.604</v>
      </c>
      <c r="U67" s="364">
        <v>108.77</v>
      </c>
      <c r="V67" s="365"/>
      <c r="W67" s="364"/>
      <c r="X67" s="365">
        <f t="shared" si="36"/>
        <v>180.374</v>
      </c>
      <c r="Y67" s="368">
        <f t="shared" si="37"/>
        <v>1.7580748888420725</v>
      </c>
    </row>
    <row r="68" spans="1:25" ht="19.5" customHeight="1" thickBot="1">
      <c r="A68" s="369" t="s">
        <v>165</v>
      </c>
      <c r="B68" s="370">
        <v>58.171</v>
      </c>
      <c r="C68" s="371">
        <v>1.152</v>
      </c>
      <c r="D68" s="372">
        <v>0.5509999999999999</v>
      </c>
      <c r="E68" s="371">
        <v>12.623000000000001</v>
      </c>
      <c r="F68" s="372">
        <f>SUM(B68:E68)</f>
        <v>72.497</v>
      </c>
      <c r="G68" s="373">
        <f>F68/$F$9</f>
        <v>0.0014803940445183325</v>
      </c>
      <c r="H68" s="370">
        <v>269.547</v>
      </c>
      <c r="I68" s="371">
        <v>27.738</v>
      </c>
      <c r="J68" s="372">
        <v>15.898</v>
      </c>
      <c r="K68" s="371">
        <v>7.555</v>
      </c>
      <c r="L68" s="372">
        <f>SUM(H68:K68)</f>
        <v>320.73800000000006</v>
      </c>
      <c r="M68" s="398">
        <f t="shared" si="38"/>
        <v>-0.7739681609288579</v>
      </c>
      <c r="N68" s="399">
        <v>729.9200000000001</v>
      </c>
      <c r="O68" s="371">
        <v>150.972</v>
      </c>
      <c r="P68" s="372">
        <v>37.249</v>
      </c>
      <c r="Q68" s="371">
        <v>89.678</v>
      </c>
      <c r="R68" s="372">
        <f>SUM(N68:Q68)</f>
        <v>1007.8190000000001</v>
      </c>
      <c r="S68" s="400">
        <f>R68/$R$9</f>
        <v>0.002920246875553706</v>
      </c>
      <c r="T68" s="370">
        <v>1752.8190000000004</v>
      </c>
      <c r="U68" s="371">
        <v>326.53</v>
      </c>
      <c r="V68" s="372">
        <v>87.60199999999999</v>
      </c>
      <c r="W68" s="371">
        <v>137.827</v>
      </c>
      <c r="X68" s="372">
        <f>SUM(T68:W68)</f>
        <v>2304.7780000000002</v>
      </c>
      <c r="Y68" s="375">
        <f>IF(ISERROR(R68/X68-1),"         /0",IF(R68/X68&gt;5,"  *  ",(R68/X68-1)))</f>
        <v>-0.5627262148458549</v>
      </c>
    </row>
    <row r="69" spans="1:25" s="214" customFormat="1" ht="19.5" customHeight="1" thickBot="1">
      <c r="A69" s="220" t="s">
        <v>51</v>
      </c>
      <c r="B69" s="218">
        <v>53.54900000000001</v>
      </c>
      <c r="C69" s="217">
        <v>0.876</v>
      </c>
      <c r="D69" s="216">
        <v>0</v>
      </c>
      <c r="E69" s="217">
        <v>0</v>
      </c>
      <c r="F69" s="216">
        <f>SUM(B69:E69)</f>
        <v>54.425000000000004</v>
      </c>
      <c r="G69" s="219">
        <f>F69/$F$9</f>
        <v>0.0011113624822118192</v>
      </c>
      <c r="H69" s="218">
        <v>77.83500000000001</v>
      </c>
      <c r="I69" s="217">
        <v>0</v>
      </c>
      <c r="J69" s="216">
        <v>0</v>
      </c>
      <c r="K69" s="217">
        <v>0</v>
      </c>
      <c r="L69" s="216">
        <f t="shared" si="33"/>
        <v>77.83500000000001</v>
      </c>
      <c r="M69" s="286">
        <f t="shared" si="38"/>
        <v>-0.30076443759234284</v>
      </c>
      <c r="N69" s="289">
        <v>373.12</v>
      </c>
      <c r="O69" s="217">
        <v>7.049000000000001</v>
      </c>
      <c r="P69" s="216">
        <v>0.145</v>
      </c>
      <c r="Q69" s="217">
        <v>0.06</v>
      </c>
      <c r="R69" s="216">
        <f>SUM(N69:Q69)</f>
        <v>380.37399999999997</v>
      </c>
      <c r="S69" s="302">
        <f>R69/$R$9</f>
        <v>0.0011021681324145161</v>
      </c>
      <c r="T69" s="218">
        <v>677.599</v>
      </c>
      <c r="U69" s="217">
        <v>0</v>
      </c>
      <c r="V69" s="216">
        <v>0</v>
      </c>
      <c r="W69" s="217">
        <v>0</v>
      </c>
      <c r="X69" s="216">
        <f>SUM(T69:W69)</f>
        <v>677.599</v>
      </c>
      <c r="Y69" s="215">
        <f>IF(ISERROR(R69/X69-1),"         /0",IF(R69/X69&gt;5,"  *  ",(R69/X69-1)))</f>
        <v>-0.4386443899710597</v>
      </c>
    </row>
    <row r="70" ht="9" customHeight="1" thickTop="1">
      <c r="A70" s="105"/>
    </row>
    <row r="71" ht="14.25">
      <c r="A71" s="105" t="s">
        <v>50</v>
      </c>
    </row>
    <row r="72" ht="14.25">
      <c r="A72" s="112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0:Y65536 M70:M65536 Y3 M3">
    <cfRule type="cellIs" priority="4" dxfId="95" operator="lessThan" stopIfTrue="1">
      <formula>0</formula>
    </cfRule>
  </conditionalFormatting>
  <conditionalFormatting sqref="Y9:Y69 M9:M69">
    <cfRule type="cellIs" priority="5" dxfId="95" operator="lessThan" stopIfTrue="1">
      <formula>0</formula>
    </cfRule>
    <cfRule type="cellIs" priority="6" dxfId="97" operator="greaterThanOrEqual" stopIfTrue="1">
      <formula>0</formula>
    </cfRule>
  </conditionalFormatting>
  <conditionalFormatting sqref="M5 Y5 Y7:Y8 M7:M8">
    <cfRule type="cellIs" priority="2" dxfId="95" operator="lessThan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6"/>
  <sheetViews>
    <sheetView showGridLines="0" zoomScale="75" zoomScaleNormal="75" zoomScalePageLayoutView="0" workbookViewId="0" topLeftCell="A49">
      <selection activeCell="Y1" sqref="Y1:Z1"/>
    </sheetView>
  </sheetViews>
  <sheetFormatPr defaultColWidth="8.00390625" defaultRowHeight="15"/>
  <cols>
    <col min="1" max="1" width="25.421875" style="112" customWidth="1"/>
    <col min="2" max="2" width="39.421875" style="112" customWidth="1"/>
    <col min="3" max="3" width="12.421875" style="112" customWidth="1"/>
    <col min="4" max="4" width="12.421875" style="112" bestFit="1" customWidth="1"/>
    <col min="5" max="5" width="9.140625" style="112" bestFit="1" customWidth="1"/>
    <col min="6" max="6" width="11.421875" style="112" bestFit="1" customWidth="1"/>
    <col min="7" max="7" width="11.7109375" style="112" customWidth="1"/>
    <col min="8" max="8" width="10.421875" style="112" customWidth="1"/>
    <col min="9" max="10" width="12.7109375" style="112" bestFit="1" customWidth="1"/>
    <col min="11" max="11" width="9.7109375" style="112" bestFit="1" customWidth="1"/>
    <col min="12" max="12" width="10.57421875" style="112" bestFit="1" customWidth="1"/>
    <col min="13" max="13" width="12.7109375" style="112" bestFit="1" customWidth="1"/>
    <col min="14" max="14" width="9.421875" style="112" customWidth="1"/>
    <col min="15" max="16" width="13.00390625" style="112" bestFit="1" customWidth="1"/>
    <col min="17" max="18" width="10.57421875" style="112" bestFit="1" customWidth="1"/>
    <col min="19" max="19" width="13.00390625" style="112" bestFit="1" customWidth="1"/>
    <col min="20" max="20" width="10.57421875" style="112" customWidth="1"/>
    <col min="21" max="22" width="13.140625" style="112" bestFit="1" customWidth="1"/>
    <col min="23" max="23" width="10.28125" style="112" customWidth="1"/>
    <col min="24" max="24" width="10.8515625" style="112" bestFit="1" customWidth="1"/>
    <col min="25" max="25" width="13.00390625" style="112" bestFit="1" customWidth="1"/>
    <col min="26" max="26" width="9.8515625" style="112" bestFit="1" customWidth="1"/>
    <col min="27" max="16384" width="8.00390625" style="112" customWidth="1"/>
  </cols>
  <sheetData>
    <row r="1" spans="1:26" ht="21" thickBot="1">
      <c r="A1" s="360" t="s">
        <v>117</v>
      </c>
      <c r="B1" s="361"/>
      <c r="C1" s="361"/>
      <c r="D1" s="361"/>
      <c r="E1" s="361"/>
      <c r="Y1" s="716" t="s">
        <v>26</v>
      </c>
      <c r="Z1" s="717"/>
    </row>
    <row r="2" ht="9.75" customHeight="1" thickBot="1"/>
    <row r="3" spans="1:26" ht="24.75" customHeight="1" thickTop="1">
      <c r="A3" s="622" t="s">
        <v>114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4"/>
    </row>
    <row r="4" spans="1:26" ht="21" customHeight="1" thickBot="1">
      <c r="A4" s="636" t="s">
        <v>42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638"/>
    </row>
    <row r="5" spans="1:26" s="131" customFormat="1" ht="19.5" customHeight="1" thickBot="1" thickTop="1">
      <c r="A5" s="712" t="s">
        <v>115</v>
      </c>
      <c r="B5" s="712" t="s">
        <v>116</v>
      </c>
      <c r="C5" s="640" t="s">
        <v>34</v>
      </c>
      <c r="D5" s="641"/>
      <c r="E5" s="641"/>
      <c r="F5" s="641"/>
      <c r="G5" s="641"/>
      <c r="H5" s="641"/>
      <c r="I5" s="641"/>
      <c r="J5" s="641"/>
      <c r="K5" s="642"/>
      <c r="L5" s="642"/>
      <c r="M5" s="642"/>
      <c r="N5" s="643"/>
      <c r="O5" s="644" t="s">
        <v>33</v>
      </c>
      <c r="P5" s="641"/>
      <c r="Q5" s="641"/>
      <c r="R5" s="641"/>
      <c r="S5" s="641"/>
      <c r="T5" s="641"/>
      <c r="U5" s="641"/>
      <c r="V5" s="641"/>
      <c r="W5" s="641"/>
      <c r="X5" s="641"/>
      <c r="Y5" s="641"/>
      <c r="Z5" s="643"/>
    </row>
    <row r="6" spans="1:26" s="130" customFormat="1" ht="26.25" customHeight="1" thickBot="1">
      <c r="A6" s="713"/>
      <c r="B6" s="713"/>
      <c r="C6" s="718" t="s">
        <v>149</v>
      </c>
      <c r="D6" s="719"/>
      <c r="E6" s="719"/>
      <c r="F6" s="719"/>
      <c r="G6" s="720"/>
      <c r="H6" s="629" t="s">
        <v>32</v>
      </c>
      <c r="I6" s="718" t="s">
        <v>153</v>
      </c>
      <c r="J6" s="719"/>
      <c r="K6" s="719"/>
      <c r="L6" s="719"/>
      <c r="M6" s="720"/>
      <c r="N6" s="629" t="s">
        <v>31</v>
      </c>
      <c r="O6" s="721" t="s">
        <v>151</v>
      </c>
      <c r="P6" s="719"/>
      <c r="Q6" s="719"/>
      <c r="R6" s="719"/>
      <c r="S6" s="720"/>
      <c r="T6" s="629" t="s">
        <v>32</v>
      </c>
      <c r="U6" s="721" t="s">
        <v>152</v>
      </c>
      <c r="V6" s="719"/>
      <c r="W6" s="719"/>
      <c r="X6" s="719"/>
      <c r="Y6" s="720"/>
      <c r="Z6" s="629" t="s">
        <v>31</v>
      </c>
    </row>
    <row r="7" spans="1:26" s="125" customFormat="1" ht="26.25" customHeight="1">
      <c r="A7" s="714"/>
      <c r="B7" s="714"/>
      <c r="C7" s="612" t="s">
        <v>20</v>
      </c>
      <c r="D7" s="613"/>
      <c r="E7" s="614" t="s">
        <v>19</v>
      </c>
      <c r="F7" s="615"/>
      <c r="G7" s="616" t="s">
        <v>15</v>
      </c>
      <c r="H7" s="630"/>
      <c r="I7" s="612" t="s">
        <v>20</v>
      </c>
      <c r="J7" s="613"/>
      <c r="K7" s="614" t="s">
        <v>19</v>
      </c>
      <c r="L7" s="615"/>
      <c r="M7" s="616" t="s">
        <v>15</v>
      </c>
      <c r="N7" s="630"/>
      <c r="O7" s="613" t="s">
        <v>20</v>
      </c>
      <c r="P7" s="613"/>
      <c r="Q7" s="618" t="s">
        <v>19</v>
      </c>
      <c r="R7" s="613"/>
      <c r="S7" s="616" t="s">
        <v>15</v>
      </c>
      <c r="T7" s="630"/>
      <c r="U7" s="619" t="s">
        <v>20</v>
      </c>
      <c r="V7" s="615"/>
      <c r="W7" s="614" t="s">
        <v>19</v>
      </c>
      <c r="X7" s="635"/>
      <c r="Y7" s="616" t="s">
        <v>15</v>
      </c>
      <c r="Z7" s="630"/>
    </row>
    <row r="8" spans="1:26" s="125" customFormat="1" ht="31.5" thickBot="1">
      <c r="A8" s="715"/>
      <c r="B8" s="715"/>
      <c r="C8" s="128" t="s">
        <v>17</v>
      </c>
      <c r="D8" s="126" t="s">
        <v>16</v>
      </c>
      <c r="E8" s="127" t="s">
        <v>17</v>
      </c>
      <c r="F8" s="126" t="s">
        <v>16</v>
      </c>
      <c r="G8" s="617"/>
      <c r="H8" s="631"/>
      <c r="I8" s="128" t="s">
        <v>17</v>
      </c>
      <c r="J8" s="126" t="s">
        <v>16</v>
      </c>
      <c r="K8" s="127" t="s">
        <v>17</v>
      </c>
      <c r="L8" s="126" t="s">
        <v>16</v>
      </c>
      <c r="M8" s="617"/>
      <c r="N8" s="631"/>
      <c r="O8" s="129" t="s">
        <v>17</v>
      </c>
      <c r="P8" s="126" t="s">
        <v>16</v>
      </c>
      <c r="Q8" s="127" t="s">
        <v>17</v>
      </c>
      <c r="R8" s="126" t="s">
        <v>16</v>
      </c>
      <c r="S8" s="617"/>
      <c r="T8" s="631"/>
      <c r="U8" s="128" t="s">
        <v>17</v>
      </c>
      <c r="V8" s="126" t="s">
        <v>16</v>
      </c>
      <c r="W8" s="127" t="s">
        <v>17</v>
      </c>
      <c r="X8" s="126" t="s">
        <v>16</v>
      </c>
      <c r="Y8" s="617"/>
      <c r="Z8" s="631"/>
    </row>
    <row r="9" spans="1:26" s="114" customFormat="1" ht="18" customHeight="1" thickBot="1" thickTop="1">
      <c r="A9" s="124" t="s">
        <v>22</v>
      </c>
      <c r="B9" s="256"/>
      <c r="C9" s="123">
        <f>SUM(C10:C64)</f>
        <v>2040378</v>
      </c>
      <c r="D9" s="117">
        <f>SUM(D10:D64)</f>
        <v>2040378</v>
      </c>
      <c r="E9" s="118">
        <f>SUM(E10:E64)</f>
        <v>68740</v>
      </c>
      <c r="F9" s="117">
        <f>SUM(F10:F64)</f>
        <v>68740</v>
      </c>
      <c r="G9" s="116">
        <f>SUM(C9:F9)</f>
        <v>4218236</v>
      </c>
      <c r="H9" s="120">
        <f aca="true" t="shared" si="0" ref="H9:H18">G9/$G$9</f>
        <v>1</v>
      </c>
      <c r="I9" s="119">
        <f>SUM(I10:I64)</f>
        <v>2040710</v>
      </c>
      <c r="J9" s="117">
        <f>SUM(J10:J64)</f>
        <v>2040710</v>
      </c>
      <c r="K9" s="118">
        <f>SUM(K10:K64)</f>
        <v>66717</v>
      </c>
      <c r="L9" s="117">
        <f>SUM(L10:L64)</f>
        <v>66717</v>
      </c>
      <c r="M9" s="116">
        <f aca="true" t="shared" si="1" ref="M9:M18">SUM(I9:L9)</f>
        <v>4214854</v>
      </c>
      <c r="N9" s="122">
        <f aca="true" t="shared" si="2" ref="N9:N18">IF(ISERROR(G9/M9-1),"         /0",(G9/M9-1))</f>
        <v>0.0008024002729394297</v>
      </c>
      <c r="O9" s="121">
        <f>SUM(O10:O64)</f>
        <v>13180125</v>
      </c>
      <c r="P9" s="117">
        <f>SUM(P10:P64)</f>
        <v>13180125</v>
      </c>
      <c r="Q9" s="118">
        <f>SUM(Q10:Q64)</f>
        <v>446104</v>
      </c>
      <c r="R9" s="117">
        <f>SUM(R10:R64)</f>
        <v>446104</v>
      </c>
      <c r="S9" s="116">
        <f aca="true" t="shared" si="3" ref="S9:S18">SUM(O9:R9)</f>
        <v>27252458</v>
      </c>
      <c r="T9" s="120">
        <f aca="true" t="shared" si="4" ref="T9:T18">S9/$S$9</f>
        <v>1</v>
      </c>
      <c r="U9" s="119">
        <f>SUM(U10:U64)</f>
        <v>12578328</v>
      </c>
      <c r="V9" s="117">
        <f>SUM(V10:V64)</f>
        <v>12578328</v>
      </c>
      <c r="W9" s="118">
        <f>SUM(W10:W64)</f>
        <v>451808</v>
      </c>
      <c r="X9" s="117">
        <f>SUM(X10:X64)</f>
        <v>451808</v>
      </c>
      <c r="Y9" s="116">
        <f aca="true" t="shared" si="5" ref="Y9:Y18">SUM(U9:X9)</f>
        <v>26060272</v>
      </c>
      <c r="Z9" s="115">
        <f>IF(ISERROR(S9/Y9-1),"         /0",(S9/Y9-1))</f>
        <v>0.04574725850904393</v>
      </c>
    </row>
    <row r="10" spans="1:26" ht="21" customHeight="1" thickTop="1">
      <c r="A10" s="412" t="s">
        <v>389</v>
      </c>
      <c r="B10" s="413" t="s">
        <v>390</v>
      </c>
      <c r="C10" s="414">
        <v>728264</v>
      </c>
      <c r="D10" s="415">
        <v>740169</v>
      </c>
      <c r="E10" s="416">
        <v>11645</v>
      </c>
      <c r="F10" s="415">
        <v>12325</v>
      </c>
      <c r="G10" s="417">
        <f aca="true" t="shared" si="6" ref="G10:G64">SUM(C10:F10)</f>
        <v>1492403</v>
      </c>
      <c r="H10" s="418">
        <f t="shared" si="0"/>
        <v>0.353797890871919</v>
      </c>
      <c r="I10" s="419">
        <v>743220</v>
      </c>
      <c r="J10" s="415">
        <v>756099</v>
      </c>
      <c r="K10" s="416">
        <v>12650</v>
      </c>
      <c r="L10" s="415">
        <v>12886</v>
      </c>
      <c r="M10" s="417">
        <f t="shared" si="1"/>
        <v>1524855</v>
      </c>
      <c r="N10" s="420">
        <f t="shared" si="2"/>
        <v>-0.021282023536664196</v>
      </c>
      <c r="O10" s="414">
        <v>4720066</v>
      </c>
      <c r="P10" s="415">
        <v>4851715</v>
      </c>
      <c r="Q10" s="416">
        <v>83784</v>
      </c>
      <c r="R10" s="415">
        <v>84283</v>
      </c>
      <c r="S10" s="417">
        <f t="shared" si="3"/>
        <v>9739848</v>
      </c>
      <c r="T10" s="418">
        <f t="shared" si="4"/>
        <v>0.35739337714051334</v>
      </c>
      <c r="U10" s="419">
        <v>4594317</v>
      </c>
      <c r="V10" s="415">
        <v>4718340</v>
      </c>
      <c r="W10" s="416">
        <v>93972</v>
      </c>
      <c r="X10" s="415">
        <v>94985</v>
      </c>
      <c r="Y10" s="417">
        <f t="shared" si="5"/>
        <v>9501614</v>
      </c>
      <c r="Z10" s="421">
        <f aca="true" t="shared" si="7" ref="Z10:Z18">IF(ISERROR(S10/Y10-1),"         /0",IF(S10/Y10&gt;5,"  *  ",(S10/Y10-1)))</f>
        <v>0.02507300338658247</v>
      </c>
    </row>
    <row r="11" spans="1:26" ht="21" customHeight="1">
      <c r="A11" s="422" t="s">
        <v>391</v>
      </c>
      <c r="B11" s="423" t="s">
        <v>392</v>
      </c>
      <c r="C11" s="424">
        <v>233909</v>
      </c>
      <c r="D11" s="425">
        <v>240836</v>
      </c>
      <c r="E11" s="426">
        <v>1970</v>
      </c>
      <c r="F11" s="425">
        <v>2354</v>
      </c>
      <c r="G11" s="427">
        <f t="shared" si="6"/>
        <v>479069</v>
      </c>
      <c r="H11" s="428">
        <f t="shared" si="0"/>
        <v>0.11357093344232044</v>
      </c>
      <c r="I11" s="429">
        <v>223575</v>
      </c>
      <c r="J11" s="425">
        <v>230517</v>
      </c>
      <c r="K11" s="426">
        <v>1131</v>
      </c>
      <c r="L11" s="425">
        <v>1421</v>
      </c>
      <c r="M11" s="427">
        <f t="shared" si="1"/>
        <v>456644</v>
      </c>
      <c r="N11" s="430">
        <f t="shared" si="2"/>
        <v>0.0491082769071749</v>
      </c>
      <c r="O11" s="424">
        <v>1607111</v>
      </c>
      <c r="P11" s="425">
        <v>1606334</v>
      </c>
      <c r="Q11" s="426">
        <v>16863</v>
      </c>
      <c r="R11" s="425">
        <v>18004</v>
      </c>
      <c r="S11" s="427">
        <f t="shared" si="3"/>
        <v>3248312</v>
      </c>
      <c r="T11" s="428">
        <f t="shared" si="4"/>
        <v>0.1191933586320911</v>
      </c>
      <c r="U11" s="429">
        <v>1454560</v>
      </c>
      <c r="V11" s="425">
        <v>1452629</v>
      </c>
      <c r="W11" s="426">
        <v>12545</v>
      </c>
      <c r="X11" s="425">
        <v>13604</v>
      </c>
      <c r="Y11" s="427">
        <f t="shared" si="5"/>
        <v>2933338</v>
      </c>
      <c r="Z11" s="431">
        <f t="shared" si="7"/>
        <v>0.10737732917243092</v>
      </c>
    </row>
    <row r="12" spans="1:26" ht="21" customHeight="1">
      <c r="A12" s="422" t="s">
        <v>393</v>
      </c>
      <c r="B12" s="423" t="s">
        <v>394</v>
      </c>
      <c r="C12" s="424">
        <v>203573</v>
      </c>
      <c r="D12" s="425">
        <v>197056</v>
      </c>
      <c r="E12" s="426">
        <v>5203</v>
      </c>
      <c r="F12" s="425">
        <v>5364</v>
      </c>
      <c r="G12" s="427">
        <f t="shared" si="6"/>
        <v>411196</v>
      </c>
      <c r="H12" s="428">
        <f t="shared" si="0"/>
        <v>0.0974805582238642</v>
      </c>
      <c r="I12" s="429">
        <v>184875</v>
      </c>
      <c r="J12" s="425">
        <v>179635</v>
      </c>
      <c r="K12" s="426">
        <v>4811</v>
      </c>
      <c r="L12" s="425">
        <v>4625</v>
      </c>
      <c r="M12" s="427">
        <f t="shared" si="1"/>
        <v>373946</v>
      </c>
      <c r="N12" s="430">
        <f t="shared" si="2"/>
        <v>0.09961331315216637</v>
      </c>
      <c r="O12" s="424">
        <v>1221418</v>
      </c>
      <c r="P12" s="425">
        <v>1199401</v>
      </c>
      <c r="Q12" s="426">
        <v>28080</v>
      </c>
      <c r="R12" s="425">
        <v>29674</v>
      </c>
      <c r="S12" s="427">
        <f t="shared" si="3"/>
        <v>2478573</v>
      </c>
      <c r="T12" s="428">
        <f t="shared" si="4"/>
        <v>0.09094860360852589</v>
      </c>
      <c r="U12" s="429">
        <v>1118094</v>
      </c>
      <c r="V12" s="425">
        <v>1098092</v>
      </c>
      <c r="W12" s="426">
        <v>27707</v>
      </c>
      <c r="X12" s="425">
        <v>27391</v>
      </c>
      <c r="Y12" s="427">
        <f t="shared" si="5"/>
        <v>2271284</v>
      </c>
      <c r="Z12" s="431">
        <f t="shared" si="7"/>
        <v>0.0912651169998997</v>
      </c>
    </row>
    <row r="13" spans="1:26" ht="21" customHeight="1">
      <c r="A13" s="422" t="s">
        <v>395</v>
      </c>
      <c r="B13" s="423" t="s">
        <v>396</v>
      </c>
      <c r="C13" s="424">
        <v>166252</v>
      </c>
      <c r="D13" s="425">
        <v>165349</v>
      </c>
      <c r="E13" s="426">
        <v>63</v>
      </c>
      <c r="F13" s="425">
        <v>80</v>
      </c>
      <c r="G13" s="427">
        <f t="shared" si="6"/>
        <v>331744</v>
      </c>
      <c r="H13" s="428">
        <f t="shared" si="0"/>
        <v>0.07864519671255947</v>
      </c>
      <c r="I13" s="429">
        <v>151796</v>
      </c>
      <c r="J13" s="425">
        <v>151112</v>
      </c>
      <c r="K13" s="426">
        <v>110</v>
      </c>
      <c r="L13" s="425">
        <v>74</v>
      </c>
      <c r="M13" s="427">
        <f t="shared" si="1"/>
        <v>303092</v>
      </c>
      <c r="N13" s="430">
        <f t="shared" si="2"/>
        <v>0.09453235321288589</v>
      </c>
      <c r="O13" s="424">
        <v>1032989</v>
      </c>
      <c r="P13" s="425">
        <v>1025277</v>
      </c>
      <c r="Q13" s="426">
        <v>2932</v>
      </c>
      <c r="R13" s="425">
        <v>2994</v>
      </c>
      <c r="S13" s="427">
        <f t="shared" si="3"/>
        <v>2064192</v>
      </c>
      <c r="T13" s="428">
        <f t="shared" si="4"/>
        <v>0.075743332950004</v>
      </c>
      <c r="U13" s="429">
        <v>907856</v>
      </c>
      <c r="V13" s="425">
        <v>905701</v>
      </c>
      <c r="W13" s="426">
        <v>2791</v>
      </c>
      <c r="X13" s="425">
        <v>2381</v>
      </c>
      <c r="Y13" s="427">
        <f t="shared" si="5"/>
        <v>1818729</v>
      </c>
      <c r="Z13" s="431">
        <f t="shared" si="7"/>
        <v>0.13496403257439682</v>
      </c>
    </row>
    <row r="14" spans="1:26" ht="21" customHeight="1">
      <c r="A14" s="422" t="s">
        <v>397</v>
      </c>
      <c r="B14" s="423" t="s">
        <v>398</v>
      </c>
      <c r="C14" s="424">
        <v>115599</v>
      </c>
      <c r="D14" s="425">
        <v>115378</v>
      </c>
      <c r="E14" s="426">
        <v>736</v>
      </c>
      <c r="F14" s="425">
        <v>784</v>
      </c>
      <c r="G14" s="427">
        <f t="shared" si="6"/>
        <v>232497</v>
      </c>
      <c r="H14" s="428">
        <f t="shared" si="0"/>
        <v>0.05511711530601891</v>
      </c>
      <c r="I14" s="429">
        <v>114958</v>
      </c>
      <c r="J14" s="425">
        <v>112460</v>
      </c>
      <c r="K14" s="426">
        <v>861</v>
      </c>
      <c r="L14" s="425">
        <v>853</v>
      </c>
      <c r="M14" s="427">
        <f t="shared" si="1"/>
        <v>229132</v>
      </c>
      <c r="N14" s="430">
        <f t="shared" si="2"/>
        <v>0.014685857933418367</v>
      </c>
      <c r="O14" s="424">
        <v>741336</v>
      </c>
      <c r="P14" s="425">
        <v>719718</v>
      </c>
      <c r="Q14" s="426">
        <v>8884</v>
      </c>
      <c r="R14" s="425">
        <v>9942</v>
      </c>
      <c r="S14" s="427">
        <f t="shared" si="3"/>
        <v>1479880</v>
      </c>
      <c r="T14" s="428">
        <f t="shared" si="4"/>
        <v>0.05430262473939048</v>
      </c>
      <c r="U14" s="429">
        <v>707469</v>
      </c>
      <c r="V14" s="425">
        <v>687128</v>
      </c>
      <c r="W14" s="426">
        <v>7509</v>
      </c>
      <c r="X14" s="425">
        <v>7367</v>
      </c>
      <c r="Y14" s="427">
        <f t="shared" si="5"/>
        <v>1409473</v>
      </c>
      <c r="Z14" s="431">
        <f t="shared" si="7"/>
        <v>0.04995271282245217</v>
      </c>
    </row>
    <row r="15" spans="1:26" ht="21" customHeight="1">
      <c r="A15" s="422" t="s">
        <v>399</v>
      </c>
      <c r="B15" s="423" t="s">
        <v>400</v>
      </c>
      <c r="C15" s="424">
        <v>77297</v>
      </c>
      <c r="D15" s="425">
        <v>74858</v>
      </c>
      <c r="E15" s="426">
        <v>16019</v>
      </c>
      <c r="F15" s="425">
        <v>15131</v>
      </c>
      <c r="G15" s="427">
        <f t="shared" si="6"/>
        <v>183305</v>
      </c>
      <c r="H15" s="428">
        <f t="shared" si="0"/>
        <v>0.04345536854742124</v>
      </c>
      <c r="I15" s="429">
        <v>73744</v>
      </c>
      <c r="J15" s="425">
        <v>71510</v>
      </c>
      <c r="K15" s="426">
        <v>12360</v>
      </c>
      <c r="L15" s="425">
        <v>12090</v>
      </c>
      <c r="M15" s="427">
        <f t="shared" si="1"/>
        <v>169704</v>
      </c>
      <c r="N15" s="430">
        <f t="shared" si="2"/>
        <v>0.08014542968934135</v>
      </c>
      <c r="O15" s="424">
        <v>472703</v>
      </c>
      <c r="P15" s="425">
        <v>470721</v>
      </c>
      <c r="Q15" s="426">
        <v>104625</v>
      </c>
      <c r="R15" s="425">
        <v>101353</v>
      </c>
      <c r="S15" s="427">
        <f t="shared" si="3"/>
        <v>1149402</v>
      </c>
      <c r="T15" s="428">
        <f t="shared" si="4"/>
        <v>0.04217608554795314</v>
      </c>
      <c r="U15" s="429">
        <v>410147</v>
      </c>
      <c r="V15" s="425">
        <v>410905</v>
      </c>
      <c r="W15" s="426">
        <v>90614</v>
      </c>
      <c r="X15" s="425">
        <v>88797</v>
      </c>
      <c r="Y15" s="427">
        <f t="shared" si="5"/>
        <v>1000463</v>
      </c>
      <c r="Z15" s="431">
        <f t="shared" si="7"/>
        <v>0.14887007315612877</v>
      </c>
    </row>
    <row r="16" spans="1:26" ht="21" customHeight="1">
      <c r="A16" s="422" t="s">
        <v>401</v>
      </c>
      <c r="B16" s="423" t="s">
        <v>402</v>
      </c>
      <c r="C16" s="424">
        <v>70970</v>
      </c>
      <c r="D16" s="425">
        <v>71848</v>
      </c>
      <c r="E16" s="426">
        <v>1132</v>
      </c>
      <c r="F16" s="425">
        <v>1133</v>
      </c>
      <c r="G16" s="427">
        <f t="shared" si="6"/>
        <v>145083</v>
      </c>
      <c r="H16" s="428">
        <f>G16/$G$9</f>
        <v>0.03439423493612022</v>
      </c>
      <c r="I16" s="429">
        <v>81707</v>
      </c>
      <c r="J16" s="425">
        <v>81018</v>
      </c>
      <c r="K16" s="426">
        <v>1435</v>
      </c>
      <c r="L16" s="425">
        <v>1535</v>
      </c>
      <c r="M16" s="427">
        <f>SUM(I16:L16)</f>
        <v>165695</v>
      </c>
      <c r="N16" s="430">
        <f>IF(ISERROR(G16/M16-1),"         /0",(G16/M16-1))</f>
        <v>-0.12439723588521079</v>
      </c>
      <c r="O16" s="424">
        <v>464314</v>
      </c>
      <c r="P16" s="425">
        <v>457679</v>
      </c>
      <c r="Q16" s="426">
        <v>7766</v>
      </c>
      <c r="R16" s="425">
        <v>8464</v>
      </c>
      <c r="S16" s="427">
        <f>SUM(O16:R16)</f>
        <v>938223</v>
      </c>
      <c r="T16" s="428">
        <f>S16/$S$9</f>
        <v>0.03442709644759383</v>
      </c>
      <c r="U16" s="429">
        <v>499074</v>
      </c>
      <c r="V16" s="425">
        <v>488954</v>
      </c>
      <c r="W16" s="426">
        <v>7854</v>
      </c>
      <c r="X16" s="425">
        <v>8369</v>
      </c>
      <c r="Y16" s="427">
        <f>SUM(U16:X16)</f>
        <v>1004251</v>
      </c>
      <c r="Z16" s="431">
        <f>IF(ISERROR(S16/Y16-1),"         /0",IF(S16/Y16&gt;5,"  *  ",(S16/Y16-1)))</f>
        <v>-0.06574850311326552</v>
      </c>
    </row>
    <row r="17" spans="1:26" ht="21" customHeight="1">
      <c r="A17" s="422" t="s">
        <v>403</v>
      </c>
      <c r="B17" s="423" t="s">
        <v>404</v>
      </c>
      <c r="C17" s="424">
        <v>62635</v>
      </c>
      <c r="D17" s="425">
        <v>61122</v>
      </c>
      <c r="E17" s="426">
        <v>167</v>
      </c>
      <c r="F17" s="425">
        <v>90</v>
      </c>
      <c r="G17" s="427">
        <f t="shared" si="6"/>
        <v>124014</v>
      </c>
      <c r="H17" s="428">
        <f>G17/$G$9</f>
        <v>0.029399493058235717</v>
      </c>
      <c r="I17" s="429">
        <v>66781</v>
      </c>
      <c r="J17" s="425">
        <v>66442</v>
      </c>
      <c r="K17" s="426">
        <v>20</v>
      </c>
      <c r="L17" s="425">
        <v>33</v>
      </c>
      <c r="M17" s="427">
        <f>SUM(I17:L17)</f>
        <v>133276</v>
      </c>
      <c r="N17" s="430">
        <f>IF(ISERROR(G17/M17-1),"         /0",(G17/M17-1))</f>
        <v>-0.06949488279960381</v>
      </c>
      <c r="O17" s="424">
        <v>419104</v>
      </c>
      <c r="P17" s="425">
        <v>413717</v>
      </c>
      <c r="Q17" s="426">
        <v>3089</v>
      </c>
      <c r="R17" s="425">
        <v>2555</v>
      </c>
      <c r="S17" s="427">
        <f>SUM(O17:R17)</f>
        <v>838465</v>
      </c>
      <c r="T17" s="428">
        <f>S17/$S$9</f>
        <v>0.030766582595962537</v>
      </c>
      <c r="U17" s="429">
        <v>409903</v>
      </c>
      <c r="V17" s="425">
        <v>398481</v>
      </c>
      <c r="W17" s="426">
        <v>622</v>
      </c>
      <c r="X17" s="425">
        <v>599</v>
      </c>
      <c r="Y17" s="427">
        <f>SUM(U17:X17)</f>
        <v>809605</v>
      </c>
      <c r="Z17" s="431">
        <f>IF(ISERROR(S17/Y17-1),"         /0",IF(S17/Y17&gt;5,"  *  ",(S17/Y17-1)))</f>
        <v>0.03564701304957363</v>
      </c>
    </row>
    <row r="18" spans="1:26" ht="21" customHeight="1">
      <c r="A18" s="422" t="s">
        <v>405</v>
      </c>
      <c r="B18" s="423" t="s">
        <v>406</v>
      </c>
      <c r="C18" s="424">
        <v>53844</v>
      </c>
      <c r="D18" s="425">
        <v>54159</v>
      </c>
      <c r="E18" s="426">
        <v>2120</v>
      </c>
      <c r="F18" s="425">
        <v>2474</v>
      </c>
      <c r="G18" s="427">
        <f t="shared" si="6"/>
        <v>112597</v>
      </c>
      <c r="H18" s="428">
        <f t="shared" si="0"/>
        <v>0.026692911444499548</v>
      </c>
      <c r="I18" s="429">
        <v>59735</v>
      </c>
      <c r="J18" s="425">
        <v>59578</v>
      </c>
      <c r="K18" s="426">
        <v>1472</v>
      </c>
      <c r="L18" s="425">
        <v>1686</v>
      </c>
      <c r="M18" s="427">
        <f t="shared" si="1"/>
        <v>122471</v>
      </c>
      <c r="N18" s="430">
        <f t="shared" si="2"/>
        <v>-0.08062316793363322</v>
      </c>
      <c r="O18" s="424">
        <v>376324</v>
      </c>
      <c r="P18" s="425">
        <v>368428</v>
      </c>
      <c r="Q18" s="426">
        <v>13294</v>
      </c>
      <c r="R18" s="425">
        <v>12651</v>
      </c>
      <c r="S18" s="427">
        <f t="shared" si="3"/>
        <v>770697</v>
      </c>
      <c r="T18" s="428">
        <f t="shared" si="4"/>
        <v>0.028279907816021587</v>
      </c>
      <c r="U18" s="429">
        <v>378320</v>
      </c>
      <c r="V18" s="425">
        <v>369923</v>
      </c>
      <c r="W18" s="426">
        <v>11836</v>
      </c>
      <c r="X18" s="425">
        <v>11611</v>
      </c>
      <c r="Y18" s="427">
        <f t="shared" si="5"/>
        <v>771690</v>
      </c>
      <c r="Z18" s="431">
        <f t="shared" si="7"/>
        <v>-0.001286786144695462</v>
      </c>
    </row>
    <row r="19" spans="1:26" ht="21" customHeight="1">
      <c r="A19" s="422" t="s">
        <v>407</v>
      </c>
      <c r="B19" s="423" t="s">
        <v>408</v>
      </c>
      <c r="C19" s="424">
        <v>45656</v>
      </c>
      <c r="D19" s="425">
        <v>47134</v>
      </c>
      <c r="E19" s="426">
        <v>2931</v>
      </c>
      <c r="F19" s="425">
        <v>2898</v>
      </c>
      <c r="G19" s="427">
        <f t="shared" si="6"/>
        <v>98619</v>
      </c>
      <c r="H19" s="428">
        <f aca="true" t="shared" si="8" ref="H19:H31">G19/$G$9</f>
        <v>0.023379204008500236</v>
      </c>
      <c r="I19" s="429">
        <v>45005</v>
      </c>
      <c r="J19" s="425">
        <v>45482</v>
      </c>
      <c r="K19" s="426">
        <v>2957</v>
      </c>
      <c r="L19" s="425">
        <v>2585</v>
      </c>
      <c r="M19" s="427">
        <f aca="true" t="shared" si="9" ref="M19:M31">SUM(I19:L19)</f>
        <v>96029</v>
      </c>
      <c r="N19" s="430">
        <f aca="true" t="shared" si="10" ref="N19:N31">IF(ISERROR(G19/M19-1),"         /0",(G19/M19-1))</f>
        <v>0.026971019171291966</v>
      </c>
      <c r="O19" s="424">
        <v>283718</v>
      </c>
      <c r="P19" s="425">
        <v>291244</v>
      </c>
      <c r="Q19" s="426">
        <v>15095</v>
      </c>
      <c r="R19" s="425">
        <v>16441</v>
      </c>
      <c r="S19" s="427">
        <f aca="true" t="shared" si="11" ref="S19:S31">SUM(O19:R19)</f>
        <v>606498</v>
      </c>
      <c r="T19" s="428">
        <f aca="true" t="shared" si="12" ref="T19:T31">S19/$S$9</f>
        <v>0.022254799915662652</v>
      </c>
      <c r="U19" s="429">
        <v>284732</v>
      </c>
      <c r="V19" s="425">
        <v>290403</v>
      </c>
      <c r="W19" s="426">
        <v>11955</v>
      </c>
      <c r="X19" s="425">
        <v>12198</v>
      </c>
      <c r="Y19" s="427">
        <f aca="true" t="shared" si="13" ref="Y19:Y31">SUM(U19:X19)</f>
        <v>599288</v>
      </c>
      <c r="Z19" s="431">
        <f aca="true" t="shared" si="14" ref="Z19:Z31">IF(ISERROR(S19/Y19-1),"         /0",IF(S19/Y19&gt;5,"  *  ",(S19/Y19-1)))</f>
        <v>0.012030943386151627</v>
      </c>
    </row>
    <row r="20" spans="1:26" ht="21" customHeight="1">
      <c r="A20" s="422" t="s">
        <v>409</v>
      </c>
      <c r="B20" s="423" t="s">
        <v>410</v>
      </c>
      <c r="C20" s="424">
        <v>46503</v>
      </c>
      <c r="D20" s="425">
        <v>44612</v>
      </c>
      <c r="E20" s="426">
        <v>65</v>
      </c>
      <c r="F20" s="425">
        <v>76</v>
      </c>
      <c r="G20" s="427">
        <f t="shared" si="6"/>
        <v>91256</v>
      </c>
      <c r="H20" s="428">
        <f t="shared" si="8"/>
        <v>0.02163368763625364</v>
      </c>
      <c r="I20" s="429">
        <v>57715</v>
      </c>
      <c r="J20" s="425">
        <v>53599</v>
      </c>
      <c r="K20" s="426">
        <v>155</v>
      </c>
      <c r="L20" s="425">
        <v>165</v>
      </c>
      <c r="M20" s="427">
        <f t="shared" si="9"/>
        <v>111634</v>
      </c>
      <c r="N20" s="430">
        <f t="shared" si="10"/>
        <v>-0.18254295286382283</v>
      </c>
      <c r="O20" s="424">
        <v>303699</v>
      </c>
      <c r="P20" s="425">
        <v>292462</v>
      </c>
      <c r="Q20" s="426">
        <v>1195</v>
      </c>
      <c r="R20" s="425">
        <v>1235</v>
      </c>
      <c r="S20" s="427">
        <f t="shared" si="11"/>
        <v>598591</v>
      </c>
      <c r="T20" s="428">
        <f t="shared" si="12"/>
        <v>0.021964660949115124</v>
      </c>
      <c r="U20" s="429">
        <v>332920</v>
      </c>
      <c r="V20" s="425">
        <v>322823</v>
      </c>
      <c r="W20" s="426">
        <v>1233</v>
      </c>
      <c r="X20" s="425">
        <v>1567</v>
      </c>
      <c r="Y20" s="427">
        <f t="shared" si="13"/>
        <v>658543</v>
      </c>
      <c r="Z20" s="431">
        <f t="shared" si="14"/>
        <v>-0.0910373354511399</v>
      </c>
    </row>
    <row r="21" spans="1:26" ht="21" customHeight="1">
      <c r="A21" s="422" t="s">
        <v>411</v>
      </c>
      <c r="B21" s="423" t="s">
        <v>412</v>
      </c>
      <c r="C21" s="424">
        <v>41758</v>
      </c>
      <c r="D21" s="425">
        <v>40126</v>
      </c>
      <c r="E21" s="426">
        <v>25</v>
      </c>
      <c r="F21" s="425">
        <v>31</v>
      </c>
      <c r="G21" s="427">
        <f t="shared" si="6"/>
        <v>81940</v>
      </c>
      <c r="H21" s="428">
        <f>G21/$G$9</f>
        <v>0.019425181521375286</v>
      </c>
      <c r="I21" s="429">
        <v>39934</v>
      </c>
      <c r="J21" s="425">
        <v>38115</v>
      </c>
      <c r="K21" s="426">
        <v>74</v>
      </c>
      <c r="L21" s="425">
        <v>33</v>
      </c>
      <c r="M21" s="427">
        <f>SUM(I21:L21)</f>
        <v>78156</v>
      </c>
      <c r="N21" s="430">
        <f>IF(ISERROR(G21/M21-1),"         /0",(G21/M21-1))</f>
        <v>0.04841598853574891</v>
      </c>
      <c r="O21" s="424">
        <v>274456</v>
      </c>
      <c r="P21" s="425">
        <v>261058</v>
      </c>
      <c r="Q21" s="426">
        <v>779</v>
      </c>
      <c r="R21" s="425">
        <v>191</v>
      </c>
      <c r="S21" s="427">
        <f>SUM(O21:R21)</f>
        <v>536484</v>
      </c>
      <c r="T21" s="428">
        <f>S21/$S$9</f>
        <v>0.01968571055131981</v>
      </c>
      <c r="U21" s="429">
        <v>252896</v>
      </c>
      <c r="V21" s="425">
        <v>241818</v>
      </c>
      <c r="W21" s="426">
        <v>1465</v>
      </c>
      <c r="X21" s="425">
        <v>562</v>
      </c>
      <c r="Y21" s="427">
        <f>SUM(U21:X21)</f>
        <v>496741</v>
      </c>
      <c r="Z21" s="431">
        <f>IF(ISERROR(S21/Y21-1),"         /0",IF(S21/Y21&gt;5,"  *  ",(S21/Y21-1)))</f>
        <v>0.0800074888120772</v>
      </c>
    </row>
    <row r="22" spans="1:26" ht="21" customHeight="1">
      <c r="A22" s="422" t="s">
        <v>413</v>
      </c>
      <c r="B22" s="423" t="s">
        <v>414</v>
      </c>
      <c r="C22" s="424">
        <v>18439</v>
      </c>
      <c r="D22" s="425">
        <v>18054</v>
      </c>
      <c r="E22" s="426">
        <v>57</v>
      </c>
      <c r="F22" s="425">
        <v>57</v>
      </c>
      <c r="G22" s="427">
        <f>SUM(C22:F22)</f>
        <v>36607</v>
      </c>
      <c r="H22" s="428">
        <f>G22/$G$9</f>
        <v>0.008678272149780146</v>
      </c>
      <c r="I22" s="429">
        <v>17846</v>
      </c>
      <c r="J22" s="425">
        <v>17353</v>
      </c>
      <c r="K22" s="426">
        <v>22</v>
      </c>
      <c r="L22" s="425">
        <v>19</v>
      </c>
      <c r="M22" s="427">
        <f>SUM(I22:L22)</f>
        <v>35240</v>
      </c>
      <c r="N22" s="430">
        <f>IF(ISERROR(G22/M22-1),"         /0",(G22/M22-1))</f>
        <v>0.03879114642451764</v>
      </c>
      <c r="O22" s="424">
        <v>114320</v>
      </c>
      <c r="P22" s="425">
        <v>109124</v>
      </c>
      <c r="Q22" s="426">
        <v>1368</v>
      </c>
      <c r="R22" s="425">
        <v>1132</v>
      </c>
      <c r="S22" s="427">
        <f>SUM(O22:R22)</f>
        <v>225944</v>
      </c>
      <c r="T22" s="428">
        <f>S22/$S$9</f>
        <v>0.008290775092654027</v>
      </c>
      <c r="U22" s="429">
        <v>106003</v>
      </c>
      <c r="V22" s="425">
        <v>102790</v>
      </c>
      <c r="W22" s="426">
        <v>1736</v>
      </c>
      <c r="X22" s="425">
        <v>1425</v>
      </c>
      <c r="Y22" s="427">
        <f>SUM(U22:X22)</f>
        <v>211954</v>
      </c>
      <c r="Z22" s="431">
        <f>IF(ISERROR(S22/Y22-1),"         /0",IF(S22/Y22&gt;5,"  *  ",(S22/Y22-1)))</f>
        <v>0.06600488785302461</v>
      </c>
    </row>
    <row r="23" spans="1:26" ht="21" customHeight="1">
      <c r="A23" s="422" t="s">
        <v>415</v>
      </c>
      <c r="B23" s="423" t="s">
        <v>416</v>
      </c>
      <c r="C23" s="424">
        <v>17569</v>
      </c>
      <c r="D23" s="425">
        <v>17427</v>
      </c>
      <c r="E23" s="426">
        <v>920</v>
      </c>
      <c r="F23" s="425">
        <v>684</v>
      </c>
      <c r="G23" s="427">
        <f>SUM(C23:F23)</f>
        <v>36600</v>
      </c>
      <c r="H23" s="428">
        <f>G23/$G$9</f>
        <v>0.008676612688337021</v>
      </c>
      <c r="I23" s="429">
        <v>15042</v>
      </c>
      <c r="J23" s="425">
        <v>14986</v>
      </c>
      <c r="K23" s="426">
        <v>1060</v>
      </c>
      <c r="L23" s="425">
        <v>1082</v>
      </c>
      <c r="M23" s="427">
        <f>SUM(I23:L23)</f>
        <v>32170</v>
      </c>
      <c r="N23" s="430">
        <f>IF(ISERROR(G23/M23-1),"         /0",(G23/M23-1))</f>
        <v>0.13770593720857938</v>
      </c>
      <c r="O23" s="424">
        <v>111539</v>
      </c>
      <c r="P23" s="425">
        <v>104077</v>
      </c>
      <c r="Q23" s="426">
        <v>5531</v>
      </c>
      <c r="R23" s="425">
        <v>6018</v>
      </c>
      <c r="S23" s="427">
        <f>SUM(O23:R23)</f>
        <v>227165</v>
      </c>
      <c r="T23" s="428">
        <f>S23/$S$9</f>
        <v>0.008335578390763872</v>
      </c>
      <c r="U23" s="429">
        <v>101244</v>
      </c>
      <c r="V23" s="425">
        <v>93465</v>
      </c>
      <c r="W23" s="426">
        <v>6626</v>
      </c>
      <c r="X23" s="425">
        <v>7227</v>
      </c>
      <c r="Y23" s="427">
        <f>SUM(U23:X23)</f>
        <v>208562</v>
      </c>
      <c r="Z23" s="431">
        <f>IF(ISERROR(S23/Y23-1),"         /0",IF(S23/Y23&gt;5,"  *  ",(S23/Y23-1)))</f>
        <v>0.08919649792387885</v>
      </c>
    </row>
    <row r="24" spans="1:26" ht="21" customHeight="1">
      <c r="A24" s="422" t="s">
        <v>417</v>
      </c>
      <c r="B24" s="423" t="s">
        <v>417</v>
      </c>
      <c r="C24" s="424">
        <v>16060</v>
      </c>
      <c r="D24" s="425">
        <v>15513</v>
      </c>
      <c r="E24" s="426">
        <v>577</v>
      </c>
      <c r="F24" s="425">
        <v>585</v>
      </c>
      <c r="G24" s="427">
        <f>SUM(C24:F24)</f>
        <v>32735</v>
      </c>
      <c r="H24" s="428">
        <f>G24/$G$9</f>
        <v>0.0077603529058118135</v>
      </c>
      <c r="I24" s="429">
        <v>21105</v>
      </c>
      <c r="J24" s="425">
        <v>20337</v>
      </c>
      <c r="K24" s="426">
        <v>1212</v>
      </c>
      <c r="L24" s="425">
        <v>1139</v>
      </c>
      <c r="M24" s="427">
        <f>SUM(I24:L24)</f>
        <v>43793</v>
      </c>
      <c r="N24" s="430">
        <f>IF(ISERROR(G24/M24-1),"         /0",(G24/M24-1))</f>
        <v>-0.2525061082821456</v>
      </c>
      <c r="O24" s="424">
        <v>115271</v>
      </c>
      <c r="P24" s="425">
        <v>110547</v>
      </c>
      <c r="Q24" s="426">
        <v>4334</v>
      </c>
      <c r="R24" s="425">
        <v>4295</v>
      </c>
      <c r="S24" s="427">
        <f>SUM(O24:R24)</f>
        <v>234447</v>
      </c>
      <c r="T24" s="428">
        <f>S24/$S$9</f>
        <v>0.008602783646157715</v>
      </c>
      <c r="U24" s="429">
        <v>116998</v>
      </c>
      <c r="V24" s="425">
        <v>112284</v>
      </c>
      <c r="W24" s="426">
        <v>6987</v>
      </c>
      <c r="X24" s="425">
        <v>6966</v>
      </c>
      <c r="Y24" s="427">
        <f>SUM(U24:X24)</f>
        <v>243235</v>
      </c>
      <c r="Z24" s="431">
        <f>IF(ISERROR(S24/Y24-1),"         /0",IF(S24/Y24&gt;5,"  *  ",(S24/Y24-1)))</f>
        <v>-0.03612966883877733</v>
      </c>
    </row>
    <row r="25" spans="1:26" ht="21" customHeight="1">
      <c r="A25" s="422" t="s">
        <v>418</v>
      </c>
      <c r="B25" s="423" t="s">
        <v>419</v>
      </c>
      <c r="C25" s="424">
        <v>16398</v>
      </c>
      <c r="D25" s="425">
        <v>15813</v>
      </c>
      <c r="E25" s="426">
        <v>8</v>
      </c>
      <c r="F25" s="425">
        <v>10</v>
      </c>
      <c r="G25" s="427">
        <f t="shared" si="6"/>
        <v>32229</v>
      </c>
      <c r="H25" s="428">
        <f>G25/$G$9</f>
        <v>0.007640397550065952</v>
      </c>
      <c r="I25" s="429">
        <v>20695</v>
      </c>
      <c r="J25" s="425">
        <v>20108</v>
      </c>
      <c r="K25" s="426">
        <v>173</v>
      </c>
      <c r="L25" s="425">
        <v>117</v>
      </c>
      <c r="M25" s="427">
        <f>SUM(I25:L25)</f>
        <v>41093</v>
      </c>
      <c r="N25" s="430">
        <f>IF(ISERROR(G25/M25-1),"         /0",(G25/M25-1))</f>
        <v>-0.21570583797727105</v>
      </c>
      <c r="O25" s="424">
        <v>116755</v>
      </c>
      <c r="P25" s="425">
        <v>111685</v>
      </c>
      <c r="Q25" s="426">
        <v>386</v>
      </c>
      <c r="R25" s="425">
        <v>334</v>
      </c>
      <c r="S25" s="427">
        <f>SUM(O25:R25)</f>
        <v>229160</v>
      </c>
      <c r="T25" s="428">
        <f>S25/$S$9</f>
        <v>0.008408782796766443</v>
      </c>
      <c r="U25" s="429">
        <v>123016</v>
      </c>
      <c r="V25" s="425">
        <v>118212</v>
      </c>
      <c r="W25" s="426">
        <v>287</v>
      </c>
      <c r="X25" s="425">
        <v>172</v>
      </c>
      <c r="Y25" s="427">
        <f>SUM(U25:X25)</f>
        <v>241687</v>
      </c>
      <c r="Z25" s="431">
        <f>IF(ISERROR(S25/Y25-1),"         /0",IF(S25/Y25&gt;5,"  *  ",(S25/Y25-1)))</f>
        <v>-0.05183150107370271</v>
      </c>
    </row>
    <row r="26" spans="1:26" ht="21" customHeight="1">
      <c r="A26" s="422" t="s">
        <v>420</v>
      </c>
      <c r="B26" s="423" t="s">
        <v>421</v>
      </c>
      <c r="C26" s="424">
        <v>14283</v>
      </c>
      <c r="D26" s="425">
        <v>13217</v>
      </c>
      <c r="E26" s="426">
        <v>17</v>
      </c>
      <c r="F26" s="425">
        <v>18</v>
      </c>
      <c r="G26" s="427">
        <f t="shared" si="6"/>
        <v>27535</v>
      </c>
      <c r="H26" s="428">
        <f t="shared" si="8"/>
        <v>0.006527610119490707</v>
      </c>
      <c r="I26" s="429">
        <v>14033</v>
      </c>
      <c r="J26" s="425">
        <v>13714</v>
      </c>
      <c r="K26" s="426">
        <v>357</v>
      </c>
      <c r="L26" s="425">
        <v>134</v>
      </c>
      <c r="M26" s="427">
        <f t="shared" si="9"/>
        <v>28238</v>
      </c>
      <c r="N26" s="430">
        <f t="shared" si="10"/>
        <v>-0.024895530844960656</v>
      </c>
      <c r="O26" s="424">
        <v>87229</v>
      </c>
      <c r="P26" s="425">
        <v>86423</v>
      </c>
      <c r="Q26" s="426">
        <v>336</v>
      </c>
      <c r="R26" s="425">
        <v>177</v>
      </c>
      <c r="S26" s="427">
        <f t="shared" si="11"/>
        <v>174165</v>
      </c>
      <c r="T26" s="428">
        <f t="shared" si="12"/>
        <v>0.0063907996849311725</v>
      </c>
      <c r="U26" s="429">
        <v>83655</v>
      </c>
      <c r="V26" s="425">
        <v>81628</v>
      </c>
      <c r="W26" s="426">
        <v>577</v>
      </c>
      <c r="X26" s="425">
        <v>492</v>
      </c>
      <c r="Y26" s="427">
        <f t="shared" si="13"/>
        <v>166352</v>
      </c>
      <c r="Z26" s="431">
        <f t="shared" si="14"/>
        <v>0.04696667307877278</v>
      </c>
    </row>
    <row r="27" spans="1:26" ht="21" customHeight="1">
      <c r="A27" s="422" t="s">
        <v>422</v>
      </c>
      <c r="B27" s="423" t="s">
        <v>423</v>
      </c>
      <c r="C27" s="424">
        <v>12989</v>
      </c>
      <c r="D27" s="425">
        <v>11966</v>
      </c>
      <c r="E27" s="426">
        <v>386</v>
      </c>
      <c r="F27" s="425">
        <v>335</v>
      </c>
      <c r="G27" s="427">
        <f t="shared" si="6"/>
        <v>25676</v>
      </c>
      <c r="H27" s="428">
        <f t="shared" si="8"/>
        <v>0.006086904573380911</v>
      </c>
      <c r="I27" s="429">
        <v>13456</v>
      </c>
      <c r="J27" s="425">
        <v>12811</v>
      </c>
      <c r="K27" s="426">
        <v>467</v>
      </c>
      <c r="L27" s="425">
        <v>492</v>
      </c>
      <c r="M27" s="427">
        <f t="shared" si="9"/>
        <v>27226</v>
      </c>
      <c r="N27" s="430">
        <f t="shared" si="10"/>
        <v>-0.05693087489899362</v>
      </c>
      <c r="O27" s="424">
        <v>83800</v>
      </c>
      <c r="P27" s="425">
        <v>81855</v>
      </c>
      <c r="Q27" s="426">
        <v>2413</v>
      </c>
      <c r="R27" s="425">
        <v>2297</v>
      </c>
      <c r="S27" s="427">
        <f t="shared" si="11"/>
        <v>170365</v>
      </c>
      <c r="T27" s="428">
        <f t="shared" si="12"/>
        <v>0.006251362721116752</v>
      </c>
      <c r="U27" s="429">
        <v>84974</v>
      </c>
      <c r="V27" s="425">
        <v>82559</v>
      </c>
      <c r="W27" s="426">
        <v>3570</v>
      </c>
      <c r="X27" s="425">
        <v>3572</v>
      </c>
      <c r="Y27" s="427">
        <f t="shared" si="13"/>
        <v>174675</v>
      </c>
      <c r="Z27" s="431">
        <f t="shared" si="14"/>
        <v>-0.024674395305567476</v>
      </c>
    </row>
    <row r="28" spans="1:26" ht="21" customHeight="1">
      <c r="A28" s="422" t="s">
        <v>424</v>
      </c>
      <c r="B28" s="423" t="s">
        <v>425</v>
      </c>
      <c r="C28" s="424">
        <v>9258</v>
      </c>
      <c r="D28" s="425">
        <v>9215</v>
      </c>
      <c r="E28" s="426">
        <v>2675</v>
      </c>
      <c r="F28" s="425">
        <v>2490</v>
      </c>
      <c r="G28" s="427">
        <f t="shared" si="6"/>
        <v>23638</v>
      </c>
      <c r="H28" s="428">
        <f t="shared" si="8"/>
        <v>0.005603764227511215</v>
      </c>
      <c r="I28" s="429">
        <v>8903</v>
      </c>
      <c r="J28" s="425">
        <v>9149</v>
      </c>
      <c r="K28" s="426">
        <v>2049</v>
      </c>
      <c r="L28" s="425">
        <v>1690</v>
      </c>
      <c r="M28" s="427">
        <f t="shared" si="9"/>
        <v>21791</v>
      </c>
      <c r="N28" s="430">
        <f t="shared" si="10"/>
        <v>0.08475976320499279</v>
      </c>
      <c r="O28" s="424">
        <v>58172</v>
      </c>
      <c r="P28" s="425">
        <v>58628</v>
      </c>
      <c r="Q28" s="426">
        <v>13330</v>
      </c>
      <c r="R28" s="425">
        <v>13046</v>
      </c>
      <c r="S28" s="427">
        <f t="shared" si="11"/>
        <v>143176</v>
      </c>
      <c r="T28" s="428">
        <f t="shared" si="12"/>
        <v>0.0052536912450245775</v>
      </c>
      <c r="U28" s="429">
        <v>52081</v>
      </c>
      <c r="V28" s="425">
        <v>53130</v>
      </c>
      <c r="W28" s="426">
        <v>14225</v>
      </c>
      <c r="X28" s="425">
        <v>13874</v>
      </c>
      <c r="Y28" s="427">
        <f t="shared" si="13"/>
        <v>133310</v>
      </c>
      <c r="Z28" s="431">
        <f t="shared" si="14"/>
        <v>0.07400795139149352</v>
      </c>
    </row>
    <row r="29" spans="1:26" ht="21" customHeight="1">
      <c r="A29" s="422" t="s">
        <v>426</v>
      </c>
      <c r="B29" s="423" t="s">
        <v>427</v>
      </c>
      <c r="C29" s="424">
        <v>9393</v>
      </c>
      <c r="D29" s="425">
        <v>8941</v>
      </c>
      <c r="E29" s="426">
        <v>0</v>
      </c>
      <c r="F29" s="425">
        <v>5</v>
      </c>
      <c r="G29" s="427">
        <f t="shared" si="6"/>
        <v>18339</v>
      </c>
      <c r="H29" s="428">
        <f t="shared" si="8"/>
        <v>0.004347551915065919</v>
      </c>
      <c r="I29" s="429">
        <v>9791</v>
      </c>
      <c r="J29" s="425">
        <v>9349</v>
      </c>
      <c r="K29" s="426">
        <v>0</v>
      </c>
      <c r="L29" s="425">
        <v>0</v>
      </c>
      <c r="M29" s="427">
        <f t="shared" si="9"/>
        <v>19140</v>
      </c>
      <c r="N29" s="430">
        <f t="shared" si="10"/>
        <v>-0.04184952978056422</v>
      </c>
      <c r="O29" s="424">
        <v>67943</v>
      </c>
      <c r="P29" s="425">
        <v>63896</v>
      </c>
      <c r="Q29" s="426">
        <v>29</v>
      </c>
      <c r="R29" s="425">
        <v>42</v>
      </c>
      <c r="S29" s="427">
        <f t="shared" si="11"/>
        <v>131910</v>
      </c>
      <c r="T29" s="428">
        <f t="shared" si="12"/>
        <v>0.004840297341252668</v>
      </c>
      <c r="U29" s="429">
        <v>58461</v>
      </c>
      <c r="V29" s="425">
        <v>55352</v>
      </c>
      <c r="W29" s="426">
        <v>115</v>
      </c>
      <c r="X29" s="425">
        <v>68</v>
      </c>
      <c r="Y29" s="427">
        <f t="shared" si="13"/>
        <v>113996</v>
      </c>
      <c r="Z29" s="431">
        <f t="shared" si="14"/>
        <v>0.15714586476718484</v>
      </c>
    </row>
    <row r="30" spans="1:26" ht="21" customHeight="1">
      <c r="A30" s="422" t="s">
        <v>428</v>
      </c>
      <c r="B30" s="423" t="s">
        <v>429</v>
      </c>
      <c r="C30" s="424">
        <v>8814</v>
      </c>
      <c r="D30" s="425">
        <v>8648</v>
      </c>
      <c r="E30" s="426">
        <v>15</v>
      </c>
      <c r="F30" s="425">
        <v>13</v>
      </c>
      <c r="G30" s="427">
        <f t="shared" si="6"/>
        <v>17490</v>
      </c>
      <c r="H30" s="428">
        <f t="shared" si="8"/>
        <v>0.004146282948606954</v>
      </c>
      <c r="I30" s="429">
        <v>9280</v>
      </c>
      <c r="J30" s="425">
        <v>9051</v>
      </c>
      <c r="K30" s="426">
        <v>40</v>
      </c>
      <c r="L30" s="425">
        <v>44</v>
      </c>
      <c r="M30" s="427">
        <f t="shared" si="9"/>
        <v>18415</v>
      </c>
      <c r="N30" s="430">
        <f t="shared" si="10"/>
        <v>-0.05023079011675269</v>
      </c>
      <c r="O30" s="424">
        <v>58680</v>
      </c>
      <c r="P30" s="425">
        <v>58079</v>
      </c>
      <c r="Q30" s="426">
        <v>410</v>
      </c>
      <c r="R30" s="425">
        <v>404</v>
      </c>
      <c r="S30" s="427">
        <f t="shared" si="11"/>
        <v>117573</v>
      </c>
      <c r="T30" s="428">
        <f t="shared" si="12"/>
        <v>0.0043142163543559995</v>
      </c>
      <c r="U30" s="429">
        <v>59373</v>
      </c>
      <c r="V30" s="425">
        <v>58229</v>
      </c>
      <c r="W30" s="426">
        <v>343</v>
      </c>
      <c r="X30" s="425">
        <v>360</v>
      </c>
      <c r="Y30" s="427">
        <f t="shared" si="13"/>
        <v>118305</v>
      </c>
      <c r="Z30" s="431">
        <f t="shared" si="14"/>
        <v>-0.0061873969823760255</v>
      </c>
    </row>
    <row r="31" spans="1:26" ht="21" customHeight="1">
      <c r="A31" s="422" t="s">
        <v>430</v>
      </c>
      <c r="B31" s="423" t="s">
        <v>431</v>
      </c>
      <c r="C31" s="424">
        <v>4325</v>
      </c>
      <c r="D31" s="425">
        <v>3726</v>
      </c>
      <c r="E31" s="426">
        <v>3365</v>
      </c>
      <c r="F31" s="425">
        <v>3550</v>
      </c>
      <c r="G31" s="427">
        <f t="shared" si="6"/>
        <v>14966</v>
      </c>
      <c r="H31" s="428">
        <f t="shared" si="8"/>
        <v>0.003547928565400324</v>
      </c>
      <c r="I31" s="429">
        <v>5324</v>
      </c>
      <c r="J31" s="425">
        <v>5637</v>
      </c>
      <c r="K31" s="426">
        <v>4487</v>
      </c>
      <c r="L31" s="425">
        <v>4147</v>
      </c>
      <c r="M31" s="427">
        <f t="shared" si="9"/>
        <v>19595</v>
      </c>
      <c r="N31" s="430">
        <f t="shared" si="10"/>
        <v>-0.23623373309517737</v>
      </c>
      <c r="O31" s="424">
        <v>29322</v>
      </c>
      <c r="P31" s="425">
        <v>26197</v>
      </c>
      <c r="Q31" s="426">
        <v>21268</v>
      </c>
      <c r="R31" s="425">
        <v>21898</v>
      </c>
      <c r="S31" s="427">
        <f t="shared" si="11"/>
        <v>98685</v>
      </c>
      <c r="T31" s="428">
        <f t="shared" si="12"/>
        <v>0.0036211412563226407</v>
      </c>
      <c r="U31" s="429">
        <v>39609</v>
      </c>
      <c r="V31" s="425">
        <v>37820</v>
      </c>
      <c r="W31" s="426">
        <v>24595</v>
      </c>
      <c r="X31" s="425">
        <v>24540</v>
      </c>
      <c r="Y31" s="427">
        <f t="shared" si="13"/>
        <v>126564</v>
      </c>
      <c r="Z31" s="431">
        <f t="shared" si="14"/>
        <v>-0.2202759078410923</v>
      </c>
    </row>
    <row r="32" spans="1:26" ht="21" customHeight="1">
      <c r="A32" s="422" t="s">
        <v>432</v>
      </c>
      <c r="B32" s="423" t="s">
        <v>433</v>
      </c>
      <c r="C32" s="424">
        <v>7124</v>
      </c>
      <c r="D32" s="425">
        <v>6722</v>
      </c>
      <c r="E32" s="426">
        <v>10</v>
      </c>
      <c r="F32" s="425">
        <v>11</v>
      </c>
      <c r="G32" s="427">
        <f t="shared" si="6"/>
        <v>13867</v>
      </c>
      <c r="H32" s="428">
        <f>G32/$G$9</f>
        <v>0.0032873931188297668</v>
      </c>
      <c r="I32" s="429">
        <v>5757</v>
      </c>
      <c r="J32" s="425">
        <v>5609</v>
      </c>
      <c r="K32" s="426">
        <v>6</v>
      </c>
      <c r="L32" s="425">
        <v>6</v>
      </c>
      <c r="M32" s="427">
        <f>SUM(I32:L32)</f>
        <v>11378</v>
      </c>
      <c r="N32" s="430">
        <f>IF(ISERROR(G32/M32-1),"         /0",(G32/M32-1))</f>
        <v>0.21875549305677633</v>
      </c>
      <c r="O32" s="424">
        <v>42410</v>
      </c>
      <c r="P32" s="425">
        <v>40702</v>
      </c>
      <c r="Q32" s="426">
        <v>75</v>
      </c>
      <c r="R32" s="425">
        <v>75</v>
      </c>
      <c r="S32" s="427">
        <f>SUM(O32:R32)</f>
        <v>83262</v>
      </c>
      <c r="T32" s="428">
        <f>S32/$S$9</f>
        <v>0.003055210652925325</v>
      </c>
      <c r="U32" s="429">
        <v>37150</v>
      </c>
      <c r="V32" s="425">
        <v>36459</v>
      </c>
      <c r="W32" s="426">
        <v>69</v>
      </c>
      <c r="X32" s="425">
        <v>64</v>
      </c>
      <c r="Y32" s="427">
        <f>SUM(U32:X32)</f>
        <v>73742</v>
      </c>
      <c r="Z32" s="431">
        <f>IF(ISERROR(S32/Y32-1),"         /0",IF(S32/Y32&gt;5,"  *  ",(S32/Y32-1)))</f>
        <v>0.1290987496948821</v>
      </c>
    </row>
    <row r="33" spans="1:26" ht="21" customHeight="1">
      <c r="A33" s="422" t="s">
        <v>434</v>
      </c>
      <c r="B33" s="423" t="s">
        <v>435</v>
      </c>
      <c r="C33" s="424">
        <v>7011</v>
      </c>
      <c r="D33" s="425">
        <v>6600</v>
      </c>
      <c r="E33" s="426">
        <v>14</v>
      </c>
      <c r="F33" s="425">
        <v>32</v>
      </c>
      <c r="G33" s="427">
        <f t="shared" si="6"/>
        <v>13657</v>
      </c>
      <c r="H33" s="428">
        <f>G33/$G$9</f>
        <v>0.0032376092755360296</v>
      </c>
      <c r="I33" s="429">
        <v>7007</v>
      </c>
      <c r="J33" s="425">
        <v>6823</v>
      </c>
      <c r="K33" s="426">
        <v>35</v>
      </c>
      <c r="L33" s="425">
        <v>60</v>
      </c>
      <c r="M33" s="427">
        <f>SUM(I33:L33)</f>
        <v>13925</v>
      </c>
      <c r="N33" s="430">
        <f>IF(ISERROR(G33/M33-1),"         /0",(G33/M33-1))</f>
        <v>-0.019245960502693005</v>
      </c>
      <c r="O33" s="424">
        <v>45051</v>
      </c>
      <c r="P33" s="425">
        <v>42986</v>
      </c>
      <c r="Q33" s="426">
        <v>133</v>
      </c>
      <c r="R33" s="425">
        <v>155</v>
      </c>
      <c r="S33" s="427">
        <f>SUM(O33:R33)</f>
        <v>88325</v>
      </c>
      <c r="T33" s="428">
        <f>S33/$S$9</f>
        <v>0.003240992060239117</v>
      </c>
      <c r="U33" s="429">
        <v>44761</v>
      </c>
      <c r="V33" s="425">
        <v>43480</v>
      </c>
      <c r="W33" s="426">
        <v>217</v>
      </c>
      <c r="X33" s="425">
        <v>294</v>
      </c>
      <c r="Y33" s="427">
        <f>SUM(U33:X33)</f>
        <v>88752</v>
      </c>
      <c r="Z33" s="431">
        <f>IF(ISERROR(S33/Y33-1),"         /0",IF(S33/Y33&gt;5,"  *  ",(S33/Y33-1)))</f>
        <v>-0.004811159185145075</v>
      </c>
    </row>
    <row r="34" spans="1:26" ht="21" customHeight="1">
      <c r="A34" s="422" t="s">
        <v>436</v>
      </c>
      <c r="B34" s="423" t="s">
        <v>437</v>
      </c>
      <c r="C34" s="424">
        <v>6323</v>
      </c>
      <c r="D34" s="425">
        <v>6241</v>
      </c>
      <c r="E34" s="426">
        <v>102</v>
      </c>
      <c r="F34" s="425">
        <v>95</v>
      </c>
      <c r="G34" s="427">
        <f t="shared" si="6"/>
        <v>12761</v>
      </c>
      <c r="H34" s="428">
        <f>G34/$G$9</f>
        <v>0.0030251982108160853</v>
      </c>
      <c r="I34" s="429">
        <v>7567</v>
      </c>
      <c r="J34" s="425">
        <v>7751</v>
      </c>
      <c r="K34" s="426">
        <v>289</v>
      </c>
      <c r="L34" s="425">
        <v>269</v>
      </c>
      <c r="M34" s="427">
        <f>SUM(I34:L34)</f>
        <v>15876</v>
      </c>
      <c r="N34" s="430">
        <f>IF(ISERROR(G34/M34-1),"         /0",(G34/M34-1))</f>
        <v>-0.19620811287477957</v>
      </c>
      <c r="O34" s="424">
        <v>46666</v>
      </c>
      <c r="P34" s="425">
        <v>44881</v>
      </c>
      <c r="Q34" s="426">
        <v>769</v>
      </c>
      <c r="R34" s="425">
        <v>773</v>
      </c>
      <c r="S34" s="427">
        <f>SUM(O34:R34)</f>
        <v>93089</v>
      </c>
      <c r="T34" s="428">
        <f>S34/$S$9</f>
        <v>0.003415801980136984</v>
      </c>
      <c r="U34" s="429">
        <v>49412</v>
      </c>
      <c r="V34" s="425">
        <v>49844</v>
      </c>
      <c r="W34" s="426">
        <v>2429</v>
      </c>
      <c r="X34" s="425">
        <v>2433</v>
      </c>
      <c r="Y34" s="427">
        <f>SUM(U34:X34)</f>
        <v>104118</v>
      </c>
      <c r="Z34" s="431">
        <f>IF(ISERROR(S34/Y34-1),"         /0",IF(S34/Y34&gt;5,"  *  ",(S34/Y34-1)))</f>
        <v>-0.10592788950997911</v>
      </c>
    </row>
    <row r="35" spans="1:26" ht="21" customHeight="1">
      <c r="A35" s="422" t="s">
        <v>438</v>
      </c>
      <c r="B35" s="423" t="s">
        <v>439</v>
      </c>
      <c r="C35" s="424">
        <v>5946</v>
      </c>
      <c r="D35" s="425">
        <v>5409</v>
      </c>
      <c r="E35" s="426">
        <v>223</v>
      </c>
      <c r="F35" s="425">
        <v>220</v>
      </c>
      <c r="G35" s="427">
        <f t="shared" si="6"/>
        <v>11798</v>
      </c>
      <c r="H35" s="428">
        <f>G35/$G$9</f>
        <v>0.002796903729426234</v>
      </c>
      <c r="I35" s="429">
        <v>5822</v>
      </c>
      <c r="J35" s="425">
        <v>5600</v>
      </c>
      <c r="K35" s="426">
        <v>306</v>
      </c>
      <c r="L35" s="425">
        <v>293</v>
      </c>
      <c r="M35" s="427">
        <f>SUM(I35:L35)</f>
        <v>12021</v>
      </c>
      <c r="N35" s="430">
        <f>IF(ISERROR(G35/M35-1),"         /0",(G35/M35-1))</f>
        <v>-0.01855086931203731</v>
      </c>
      <c r="O35" s="424">
        <v>39210</v>
      </c>
      <c r="P35" s="425">
        <v>37567</v>
      </c>
      <c r="Q35" s="426">
        <v>1953</v>
      </c>
      <c r="R35" s="425">
        <v>1913</v>
      </c>
      <c r="S35" s="427">
        <f>SUM(O35:R35)</f>
        <v>80643</v>
      </c>
      <c r="T35" s="428">
        <f>S35/$S$9</f>
        <v>0.002959109229706913</v>
      </c>
      <c r="U35" s="429">
        <v>30848</v>
      </c>
      <c r="V35" s="425">
        <v>29250</v>
      </c>
      <c r="W35" s="426">
        <v>1859</v>
      </c>
      <c r="X35" s="425">
        <v>1853</v>
      </c>
      <c r="Y35" s="427">
        <f>SUM(U35:X35)</f>
        <v>63810</v>
      </c>
      <c r="Z35" s="431">
        <f>IF(ISERROR(S35/Y35-1),"         /0",IF(S35/Y35&gt;5,"  *  ",(S35/Y35-1)))</f>
        <v>0.26379877762106263</v>
      </c>
    </row>
    <row r="36" spans="1:26" ht="21" customHeight="1">
      <c r="A36" s="422" t="s">
        <v>440</v>
      </c>
      <c r="B36" s="423" t="s">
        <v>441</v>
      </c>
      <c r="C36" s="424">
        <v>5456</v>
      </c>
      <c r="D36" s="425">
        <v>5330</v>
      </c>
      <c r="E36" s="426">
        <v>253</v>
      </c>
      <c r="F36" s="425">
        <v>184</v>
      </c>
      <c r="G36" s="427">
        <f t="shared" si="6"/>
        <v>11223</v>
      </c>
      <c r="H36" s="428">
        <f>G36/$G$9</f>
        <v>0.0026605908251695733</v>
      </c>
      <c r="I36" s="429">
        <v>4610</v>
      </c>
      <c r="J36" s="425">
        <v>4880</v>
      </c>
      <c r="K36" s="426">
        <v>38</v>
      </c>
      <c r="L36" s="425">
        <v>61</v>
      </c>
      <c r="M36" s="427">
        <f>SUM(I36:L36)</f>
        <v>9589</v>
      </c>
      <c r="N36" s="430">
        <f>IF(ISERROR(G36/M36-1),"         /0",(G36/M36-1))</f>
        <v>0.17040358744394624</v>
      </c>
      <c r="O36" s="424">
        <v>35047</v>
      </c>
      <c r="P36" s="425">
        <v>33358</v>
      </c>
      <c r="Q36" s="426">
        <v>822</v>
      </c>
      <c r="R36" s="425">
        <v>663</v>
      </c>
      <c r="S36" s="427">
        <f>SUM(O36:R36)</f>
        <v>69890</v>
      </c>
      <c r="T36" s="428">
        <f>S36/$S$9</f>
        <v>0.0025645393160499503</v>
      </c>
      <c r="U36" s="429">
        <v>33923</v>
      </c>
      <c r="V36" s="425">
        <v>31848</v>
      </c>
      <c r="W36" s="426">
        <v>324</v>
      </c>
      <c r="X36" s="425">
        <v>324</v>
      </c>
      <c r="Y36" s="427">
        <f>SUM(U36:X36)</f>
        <v>66419</v>
      </c>
      <c r="Z36" s="431">
        <f>IF(ISERROR(S36/Y36-1),"         /0",IF(S36/Y36&gt;5,"  *  ",(S36/Y36-1)))</f>
        <v>0.052259142715186835</v>
      </c>
    </row>
    <row r="37" spans="1:26" ht="21" customHeight="1">
      <c r="A37" s="422" t="s">
        <v>442</v>
      </c>
      <c r="B37" s="423" t="s">
        <v>443</v>
      </c>
      <c r="C37" s="424">
        <v>4677</v>
      </c>
      <c r="D37" s="425">
        <v>4894</v>
      </c>
      <c r="E37" s="426">
        <v>169</v>
      </c>
      <c r="F37" s="425">
        <v>141</v>
      </c>
      <c r="G37" s="427">
        <f t="shared" si="6"/>
        <v>9881</v>
      </c>
      <c r="H37" s="428">
        <f aca="true" t="shared" si="15" ref="H37:H49">G37/$G$9</f>
        <v>0.0023424483599305494</v>
      </c>
      <c r="I37" s="429">
        <v>6138</v>
      </c>
      <c r="J37" s="425">
        <v>6343</v>
      </c>
      <c r="K37" s="426">
        <v>152</v>
      </c>
      <c r="L37" s="425">
        <v>135</v>
      </c>
      <c r="M37" s="427">
        <f aca="true" t="shared" si="16" ref="M37:M49">SUM(I37:L37)</f>
        <v>12768</v>
      </c>
      <c r="N37" s="430">
        <f aca="true" t="shared" si="17" ref="N37:N49">IF(ISERROR(G37/M37-1),"         /0",(G37/M37-1))</f>
        <v>-0.22611215538847118</v>
      </c>
      <c r="O37" s="424">
        <v>32523</v>
      </c>
      <c r="P37" s="425">
        <v>32585</v>
      </c>
      <c r="Q37" s="426">
        <v>1305</v>
      </c>
      <c r="R37" s="425">
        <v>1322</v>
      </c>
      <c r="S37" s="427">
        <f aca="true" t="shared" si="18" ref="S37:S49">SUM(O37:R37)</f>
        <v>67735</v>
      </c>
      <c r="T37" s="428">
        <f aca="true" t="shared" si="19" ref="T37:T49">S37/$S$9</f>
        <v>0.002485463879992036</v>
      </c>
      <c r="U37" s="429">
        <v>39313</v>
      </c>
      <c r="V37" s="425">
        <v>38842</v>
      </c>
      <c r="W37" s="426">
        <v>667</v>
      </c>
      <c r="X37" s="425">
        <v>769</v>
      </c>
      <c r="Y37" s="427">
        <f aca="true" t="shared" si="20" ref="Y37:Y49">SUM(U37:X37)</f>
        <v>79591</v>
      </c>
      <c r="Z37" s="431">
        <f aca="true" t="shared" si="21" ref="Z37:Z49">IF(ISERROR(S37/Y37-1),"         /0",IF(S37/Y37&gt;5,"  *  ",(S37/Y37-1)))</f>
        <v>-0.1489615660062067</v>
      </c>
    </row>
    <row r="38" spans="1:26" ht="21" customHeight="1">
      <c r="A38" s="422" t="s">
        <v>444</v>
      </c>
      <c r="B38" s="423" t="s">
        <v>445</v>
      </c>
      <c r="C38" s="424">
        <v>3745</v>
      </c>
      <c r="D38" s="425">
        <v>3764</v>
      </c>
      <c r="E38" s="426">
        <v>51</v>
      </c>
      <c r="F38" s="425">
        <v>34</v>
      </c>
      <c r="G38" s="427">
        <f t="shared" si="6"/>
        <v>7594</v>
      </c>
      <c r="H38" s="428">
        <f t="shared" si="15"/>
        <v>0.0018002785998697086</v>
      </c>
      <c r="I38" s="429">
        <v>3863</v>
      </c>
      <c r="J38" s="425">
        <v>3599</v>
      </c>
      <c r="K38" s="426">
        <v>8</v>
      </c>
      <c r="L38" s="425">
        <v>35</v>
      </c>
      <c r="M38" s="427">
        <f t="shared" si="16"/>
        <v>7505</v>
      </c>
      <c r="N38" s="430">
        <f t="shared" si="17"/>
        <v>0.011858760826116033</v>
      </c>
      <c r="O38" s="424">
        <v>23677</v>
      </c>
      <c r="P38" s="425">
        <v>23831</v>
      </c>
      <c r="Q38" s="426">
        <v>193</v>
      </c>
      <c r="R38" s="425">
        <v>237</v>
      </c>
      <c r="S38" s="427">
        <f t="shared" si="18"/>
        <v>47938</v>
      </c>
      <c r="T38" s="428">
        <f t="shared" si="19"/>
        <v>0.0017590339924567538</v>
      </c>
      <c r="U38" s="429">
        <v>25458</v>
      </c>
      <c r="V38" s="425">
        <v>24329</v>
      </c>
      <c r="W38" s="426">
        <v>333</v>
      </c>
      <c r="X38" s="425">
        <v>682</v>
      </c>
      <c r="Y38" s="427">
        <f t="shared" si="20"/>
        <v>50802</v>
      </c>
      <c r="Z38" s="431">
        <f t="shared" si="21"/>
        <v>-0.05637573323884881</v>
      </c>
    </row>
    <row r="39" spans="1:26" ht="21" customHeight="1">
      <c r="A39" s="422" t="s">
        <v>446</v>
      </c>
      <c r="B39" s="423" t="s">
        <v>447</v>
      </c>
      <c r="C39" s="424">
        <v>1981</v>
      </c>
      <c r="D39" s="425">
        <v>1976</v>
      </c>
      <c r="E39" s="426">
        <v>1555</v>
      </c>
      <c r="F39" s="425">
        <v>1496</v>
      </c>
      <c r="G39" s="427">
        <f t="shared" si="6"/>
        <v>7008</v>
      </c>
      <c r="H39" s="428">
        <f t="shared" si="15"/>
        <v>0.0016613579704881378</v>
      </c>
      <c r="I39" s="429">
        <v>1395</v>
      </c>
      <c r="J39" s="425">
        <v>1490</v>
      </c>
      <c r="K39" s="426">
        <v>9</v>
      </c>
      <c r="L39" s="425">
        <v>17</v>
      </c>
      <c r="M39" s="427">
        <f t="shared" si="16"/>
        <v>2911</v>
      </c>
      <c r="N39" s="430">
        <f t="shared" si="17"/>
        <v>1.4074201305393337</v>
      </c>
      <c r="O39" s="424">
        <v>8603</v>
      </c>
      <c r="P39" s="425">
        <v>8667</v>
      </c>
      <c r="Q39" s="426">
        <v>9577</v>
      </c>
      <c r="R39" s="425">
        <v>9857</v>
      </c>
      <c r="S39" s="427">
        <f t="shared" si="18"/>
        <v>36704</v>
      </c>
      <c r="T39" s="428">
        <f t="shared" si="19"/>
        <v>0.0013468142946959133</v>
      </c>
      <c r="U39" s="429">
        <v>8573</v>
      </c>
      <c r="V39" s="425">
        <v>8862</v>
      </c>
      <c r="W39" s="426">
        <v>7382</v>
      </c>
      <c r="X39" s="425">
        <v>7823</v>
      </c>
      <c r="Y39" s="427">
        <f t="shared" si="20"/>
        <v>32640</v>
      </c>
      <c r="Z39" s="431">
        <f t="shared" si="21"/>
        <v>0.12450980392156863</v>
      </c>
    </row>
    <row r="40" spans="1:26" ht="21" customHeight="1">
      <c r="A40" s="422" t="s">
        <v>448</v>
      </c>
      <c r="B40" s="423" t="s">
        <v>449</v>
      </c>
      <c r="C40" s="424">
        <v>3461</v>
      </c>
      <c r="D40" s="425">
        <v>3260</v>
      </c>
      <c r="E40" s="426">
        <v>16</v>
      </c>
      <c r="F40" s="425">
        <v>13</v>
      </c>
      <c r="G40" s="427">
        <f t="shared" si="6"/>
        <v>6750</v>
      </c>
      <c r="H40" s="428">
        <f t="shared" si="15"/>
        <v>0.001600194963012975</v>
      </c>
      <c r="I40" s="429">
        <v>2632</v>
      </c>
      <c r="J40" s="425">
        <v>2496</v>
      </c>
      <c r="K40" s="426">
        <v>47</v>
      </c>
      <c r="L40" s="425">
        <v>41</v>
      </c>
      <c r="M40" s="427">
        <f t="shared" si="16"/>
        <v>5216</v>
      </c>
      <c r="N40" s="430">
        <f t="shared" si="17"/>
        <v>0.29409509202454</v>
      </c>
      <c r="O40" s="424">
        <v>18608</v>
      </c>
      <c r="P40" s="425">
        <v>17660</v>
      </c>
      <c r="Q40" s="426">
        <v>168</v>
      </c>
      <c r="R40" s="425">
        <v>198</v>
      </c>
      <c r="S40" s="427">
        <f t="shared" si="18"/>
        <v>36634</v>
      </c>
      <c r="T40" s="428">
        <f t="shared" si="19"/>
        <v>0.0013442457190467002</v>
      </c>
      <c r="U40" s="429">
        <v>15508</v>
      </c>
      <c r="V40" s="425">
        <v>14962</v>
      </c>
      <c r="W40" s="426">
        <v>516</v>
      </c>
      <c r="X40" s="425">
        <v>496</v>
      </c>
      <c r="Y40" s="427">
        <f t="shared" si="20"/>
        <v>31482</v>
      </c>
      <c r="Z40" s="431">
        <f t="shared" si="21"/>
        <v>0.16364906930944656</v>
      </c>
    </row>
    <row r="41" spans="1:26" ht="21" customHeight="1">
      <c r="A41" s="422" t="s">
        <v>450</v>
      </c>
      <c r="B41" s="423" t="s">
        <v>451</v>
      </c>
      <c r="C41" s="424">
        <v>646</v>
      </c>
      <c r="D41" s="425">
        <v>645</v>
      </c>
      <c r="E41" s="426">
        <v>2737</v>
      </c>
      <c r="F41" s="425">
        <v>2446</v>
      </c>
      <c r="G41" s="427">
        <f t="shared" si="6"/>
        <v>6474</v>
      </c>
      <c r="H41" s="428">
        <f t="shared" si="15"/>
        <v>0.001534764768969778</v>
      </c>
      <c r="I41" s="429">
        <v>322</v>
      </c>
      <c r="J41" s="425">
        <v>401</v>
      </c>
      <c r="K41" s="426">
        <v>1933</v>
      </c>
      <c r="L41" s="425">
        <v>2017</v>
      </c>
      <c r="M41" s="427">
        <f t="shared" si="16"/>
        <v>4673</v>
      </c>
      <c r="N41" s="430">
        <f t="shared" si="17"/>
        <v>0.3854055210785363</v>
      </c>
      <c r="O41" s="424">
        <v>646</v>
      </c>
      <c r="P41" s="425">
        <v>645</v>
      </c>
      <c r="Q41" s="426">
        <v>7150</v>
      </c>
      <c r="R41" s="425">
        <v>6769</v>
      </c>
      <c r="S41" s="427">
        <f t="shared" si="18"/>
        <v>15210</v>
      </c>
      <c r="T41" s="428">
        <f t="shared" si="19"/>
        <v>0.0005581147946361389</v>
      </c>
      <c r="U41" s="429">
        <v>438</v>
      </c>
      <c r="V41" s="425">
        <v>510</v>
      </c>
      <c r="W41" s="426">
        <v>5943</v>
      </c>
      <c r="X41" s="425">
        <v>6011</v>
      </c>
      <c r="Y41" s="427">
        <f t="shared" si="20"/>
        <v>12902</v>
      </c>
      <c r="Z41" s="431">
        <f t="shared" si="21"/>
        <v>0.1788869942644551</v>
      </c>
    </row>
    <row r="42" spans="1:26" ht="21" customHeight="1">
      <c r="A42" s="422" t="s">
        <v>452</v>
      </c>
      <c r="B42" s="423" t="s">
        <v>453</v>
      </c>
      <c r="C42" s="424">
        <v>1421</v>
      </c>
      <c r="D42" s="425">
        <v>1561</v>
      </c>
      <c r="E42" s="426">
        <v>1040</v>
      </c>
      <c r="F42" s="425">
        <v>1262</v>
      </c>
      <c r="G42" s="427">
        <f t="shared" si="6"/>
        <v>5284</v>
      </c>
      <c r="H42" s="428">
        <f t="shared" si="15"/>
        <v>0.0012526563236386016</v>
      </c>
      <c r="I42" s="429">
        <v>618</v>
      </c>
      <c r="J42" s="425">
        <v>684</v>
      </c>
      <c r="K42" s="426">
        <v>1277</v>
      </c>
      <c r="L42" s="425">
        <v>1589</v>
      </c>
      <c r="M42" s="427">
        <f t="shared" si="16"/>
        <v>4168</v>
      </c>
      <c r="N42" s="430">
        <f t="shared" si="17"/>
        <v>0.2677543186180422</v>
      </c>
      <c r="O42" s="424">
        <v>6610</v>
      </c>
      <c r="P42" s="425">
        <v>6559</v>
      </c>
      <c r="Q42" s="426">
        <v>7767</v>
      </c>
      <c r="R42" s="425">
        <v>7183</v>
      </c>
      <c r="S42" s="427">
        <f t="shared" si="18"/>
        <v>28119</v>
      </c>
      <c r="T42" s="428">
        <f t="shared" si="19"/>
        <v>0.001031796838288862</v>
      </c>
      <c r="U42" s="429">
        <v>3080</v>
      </c>
      <c r="V42" s="425">
        <v>2962</v>
      </c>
      <c r="W42" s="426">
        <v>7057</v>
      </c>
      <c r="X42" s="425">
        <v>7162</v>
      </c>
      <c r="Y42" s="427">
        <f t="shared" si="20"/>
        <v>20261</v>
      </c>
      <c r="Z42" s="431">
        <f t="shared" si="21"/>
        <v>0.38783870490104144</v>
      </c>
    </row>
    <row r="43" spans="1:26" ht="21" customHeight="1">
      <c r="A43" s="422" t="s">
        <v>454</v>
      </c>
      <c r="B43" s="423" t="s">
        <v>455</v>
      </c>
      <c r="C43" s="424">
        <v>2152</v>
      </c>
      <c r="D43" s="425">
        <v>2021</v>
      </c>
      <c r="E43" s="426">
        <v>227</v>
      </c>
      <c r="F43" s="425">
        <v>215</v>
      </c>
      <c r="G43" s="427">
        <f t="shared" si="6"/>
        <v>4615</v>
      </c>
      <c r="H43" s="428">
        <f t="shared" si="15"/>
        <v>0.0010940592228599823</v>
      </c>
      <c r="I43" s="429">
        <v>1685</v>
      </c>
      <c r="J43" s="425">
        <v>1678</v>
      </c>
      <c r="K43" s="426">
        <v>211</v>
      </c>
      <c r="L43" s="425">
        <v>192</v>
      </c>
      <c r="M43" s="427">
        <f t="shared" si="16"/>
        <v>3766</v>
      </c>
      <c r="N43" s="430">
        <f t="shared" si="17"/>
        <v>0.22543813064259166</v>
      </c>
      <c r="O43" s="424">
        <v>14025</v>
      </c>
      <c r="P43" s="425">
        <v>13679</v>
      </c>
      <c r="Q43" s="426">
        <v>1685</v>
      </c>
      <c r="R43" s="425">
        <v>1569</v>
      </c>
      <c r="S43" s="427">
        <f t="shared" si="18"/>
        <v>30958</v>
      </c>
      <c r="T43" s="428">
        <f t="shared" si="19"/>
        <v>0.001135970927833372</v>
      </c>
      <c r="U43" s="429">
        <v>14404</v>
      </c>
      <c r="V43" s="425">
        <v>14658</v>
      </c>
      <c r="W43" s="426">
        <v>2252</v>
      </c>
      <c r="X43" s="425">
        <v>1757</v>
      </c>
      <c r="Y43" s="427">
        <f t="shared" si="20"/>
        <v>33071</v>
      </c>
      <c r="Z43" s="431">
        <f t="shared" si="21"/>
        <v>-0.06389283662423273</v>
      </c>
    </row>
    <row r="44" spans="1:26" ht="21" customHeight="1">
      <c r="A44" s="422" t="s">
        <v>456</v>
      </c>
      <c r="B44" s="423" t="s">
        <v>457</v>
      </c>
      <c r="C44" s="424">
        <v>2362</v>
      </c>
      <c r="D44" s="425">
        <v>2013</v>
      </c>
      <c r="E44" s="426">
        <v>0</v>
      </c>
      <c r="F44" s="425">
        <v>0</v>
      </c>
      <c r="G44" s="427">
        <f t="shared" si="6"/>
        <v>4375</v>
      </c>
      <c r="H44" s="428">
        <f t="shared" si="15"/>
        <v>0.0010371634019528543</v>
      </c>
      <c r="I44" s="429">
        <v>2747</v>
      </c>
      <c r="J44" s="425">
        <v>2445</v>
      </c>
      <c r="K44" s="426"/>
      <c r="L44" s="425"/>
      <c r="M44" s="427">
        <f t="shared" si="16"/>
        <v>5192</v>
      </c>
      <c r="N44" s="430">
        <f t="shared" si="17"/>
        <v>-0.15735747303543912</v>
      </c>
      <c r="O44" s="424">
        <v>17245</v>
      </c>
      <c r="P44" s="425">
        <v>15821</v>
      </c>
      <c r="Q44" s="426">
        <v>9</v>
      </c>
      <c r="R44" s="425">
        <v>9</v>
      </c>
      <c r="S44" s="427">
        <f t="shared" si="18"/>
        <v>33084</v>
      </c>
      <c r="T44" s="428">
        <f t="shared" si="19"/>
        <v>0.0012139822396937552</v>
      </c>
      <c r="U44" s="429">
        <v>18984</v>
      </c>
      <c r="V44" s="425">
        <v>18931</v>
      </c>
      <c r="W44" s="426"/>
      <c r="X44" s="425"/>
      <c r="Y44" s="427">
        <f t="shared" si="20"/>
        <v>37915</v>
      </c>
      <c r="Z44" s="431">
        <f t="shared" si="21"/>
        <v>-0.1274165897402083</v>
      </c>
    </row>
    <row r="45" spans="1:26" ht="21" customHeight="1">
      <c r="A45" s="422" t="s">
        <v>458</v>
      </c>
      <c r="B45" s="423" t="s">
        <v>459</v>
      </c>
      <c r="C45" s="424">
        <v>0</v>
      </c>
      <c r="D45" s="425">
        <v>0</v>
      </c>
      <c r="E45" s="426">
        <v>1947</v>
      </c>
      <c r="F45" s="425">
        <v>1708</v>
      </c>
      <c r="G45" s="427">
        <f t="shared" si="6"/>
        <v>3655</v>
      </c>
      <c r="H45" s="428">
        <f t="shared" si="15"/>
        <v>0.0008664759392314702</v>
      </c>
      <c r="I45" s="429"/>
      <c r="J45" s="425"/>
      <c r="K45" s="426">
        <v>3481</v>
      </c>
      <c r="L45" s="425">
        <v>3581</v>
      </c>
      <c r="M45" s="427">
        <f t="shared" si="16"/>
        <v>7062</v>
      </c>
      <c r="N45" s="430">
        <f t="shared" si="17"/>
        <v>-0.4824412347776834</v>
      </c>
      <c r="O45" s="424"/>
      <c r="P45" s="425"/>
      <c r="Q45" s="426">
        <v>12252</v>
      </c>
      <c r="R45" s="425">
        <v>12483</v>
      </c>
      <c r="S45" s="427">
        <f t="shared" si="18"/>
        <v>24735</v>
      </c>
      <c r="T45" s="428">
        <f t="shared" si="19"/>
        <v>0.0009076245526183363</v>
      </c>
      <c r="U45" s="429"/>
      <c r="V45" s="425"/>
      <c r="W45" s="426">
        <v>25010</v>
      </c>
      <c r="X45" s="425">
        <v>25215</v>
      </c>
      <c r="Y45" s="427">
        <f t="shared" si="20"/>
        <v>50225</v>
      </c>
      <c r="Z45" s="431">
        <f t="shared" si="21"/>
        <v>-0.5075161772025883</v>
      </c>
    </row>
    <row r="46" spans="1:26" ht="21" customHeight="1">
      <c r="A46" s="422" t="s">
        <v>460</v>
      </c>
      <c r="B46" s="423" t="s">
        <v>461</v>
      </c>
      <c r="C46" s="424">
        <v>1185</v>
      </c>
      <c r="D46" s="425">
        <v>1400</v>
      </c>
      <c r="E46" s="426">
        <v>532</v>
      </c>
      <c r="F46" s="425">
        <v>537</v>
      </c>
      <c r="G46" s="427">
        <f t="shared" si="6"/>
        <v>3654</v>
      </c>
      <c r="H46" s="428">
        <f t="shared" si="15"/>
        <v>0.0008662388733110238</v>
      </c>
      <c r="I46" s="429">
        <v>1006</v>
      </c>
      <c r="J46" s="425">
        <v>1199</v>
      </c>
      <c r="K46" s="426">
        <v>619</v>
      </c>
      <c r="L46" s="425">
        <v>664</v>
      </c>
      <c r="M46" s="427">
        <f t="shared" si="16"/>
        <v>3488</v>
      </c>
      <c r="N46" s="430">
        <f t="shared" si="17"/>
        <v>0.04759174311926606</v>
      </c>
      <c r="O46" s="424">
        <v>7518</v>
      </c>
      <c r="P46" s="425">
        <v>7605</v>
      </c>
      <c r="Q46" s="426">
        <v>3816</v>
      </c>
      <c r="R46" s="425">
        <v>3483</v>
      </c>
      <c r="S46" s="427">
        <f t="shared" si="18"/>
        <v>22422</v>
      </c>
      <c r="T46" s="428">
        <f t="shared" si="19"/>
        <v>0.0008227514743807696</v>
      </c>
      <c r="U46" s="429">
        <v>6623</v>
      </c>
      <c r="V46" s="425">
        <v>6332</v>
      </c>
      <c r="W46" s="426">
        <v>4188</v>
      </c>
      <c r="X46" s="425">
        <v>3846</v>
      </c>
      <c r="Y46" s="427">
        <f t="shared" si="20"/>
        <v>20989</v>
      </c>
      <c r="Z46" s="431">
        <f t="shared" si="21"/>
        <v>0.06827385773500394</v>
      </c>
    </row>
    <row r="47" spans="1:26" ht="21" customHeight="1">
      <c r="A47" s="422" t="s">
        <v>462</v>
      </c>
      <c r="B47" s="423" t="s">
        <v>463</v>
      </c>
      <c r="C47" s="424">
        <v>1669</v>
      </c>
      <c r="D47" s="425">
        <v>1504</v>
      </c>
      <c r="E47" s="426">
        <v>135</v>
      </c>
      <c r="F47" s="425">
        <v>144</v>
      </c>
      <c r="G47" s="427">
        <f t="shared" si="6"/>
        <v>3452</v>
      </c>
      <c r="H47" s="428">
        <f t="shared" si="15"/>
        <v>0.0008183515573808578</v>
      </c>
      <c r="I47" s="429">
        <v>1375</v>
      </c>
      <c r="J47" s="425">
        <v>1419</v>
      </c>
      <c r="K47" s="426">
        <v>225</v>
      </c>
      <c r="L47" s="425">
        <v>281</v>
      </c>
      <c r="M47" s="427">
        <f t="shared" si="16"/>
        <v>3300</v>
      </c>
      <c r="N47" s="430">
        <f t="shared" si="17"/>
        <v>0.046060606060606135</v>
      </c>
      <c r="O47" s="424">
        <v>10825</v>
      </c>
      <c r="P47" s="425">
        <v>10521</v>
      </c>
      <c r="Q47" s="426">
        <v>1289</v>
      </c>
      <c r="R47" s="425">
        <v>1634</v>
      </c>
      <c r="S47" s="427">
        <f t="shared" si="18"/>
        <v>24269</v>
      </c>
      <c r="T47" s="428">
        <f t="shared" si="19"/>
        <v>0.0008905251775821469</v>
      </c>
      <c r="U47" s="429">
        <v>10127</v>
      </c>
      <c r="V47" s="425">
        <v>10010</v>
      </c>
      <c r="W47" s="426">
        <v>1305</v>
      </c>
      <c r="X47" s="425">
        <v>1623</v>
      </c>
      <c r="Y47" s="427">
        <f t="shared" si="20"/>
        <v>23065</v>
      </c>
      <c r="Z47" s="431">
        <f t="shared" si="21"/>
        <v>0.0522003034901366</v>
      </c>
    </row>
    <row r="48" spans="1:26" ht="21" customHeight="1">
      <c r="A48" s="422" t="s">
        <v>464</v>
      </c>
      <c r="B48" s="423" t="s">
        <v>465</v>
      </c>
      <c r="C48" s="424">
        <v>1726</v>
      </c>
      <c r="D48" s="425">
        <v>1658</v>
      </c>
      <c r="E48" s="426">
        <v>10</v>
      </c>
      <c r="F48" s="425">
        <v>10</v>
      </c>
      <c r="G48" s="427">
        <f t="shared" si="6"/>
        <v>3404</v>
      </c>
      <c r="H48" s="428">
        <f t="shared" si="15"/>
        <v>0.0008069723931994322</v>
      </c>
      <c r="I48" s="429">
        <v>1891</v>
      </c>
      <c r="J48" s="425">
        <v>1764</v>
      </c>
      <c r="K48" s="426">
        <v>38</v>
      </c>
      <c r="L48" s="425">
        <v>31</v>
      </c>
      <c r="M48" s="427">
        <f t="shared" si="16"/>
        <v>3724</v>
      </c>
      <c r="N48" s="430">
        <f t="shared" si="17"/>
        <v>-0.0859291084854995</v>
      </c>
      <c r="O48" s="424">
        <v>10758</v>
      </c>
      <c r="P48" s="425">
        <v>10532</v>
      </c>
      <c r="Q48" s="426">
        <v>393</v>
      </c>
      <c r="R48" s="425">
        <v>508</v>
      </c>
      <c r="S48" s="427">
        <f t="shared" si="18"/>
        <v>22191</v>
      </c>
      <c r="T48" s="428">
        <f t="shared" si="19"/>
        <v>0.0008142751747383667</v>
      </c>
      <c r="U48" s="429">
        <v>10640</v>
      </c>
      <c r="V48" s="425">
        <v>10301</v>
      </c>
      <c r="W48" s="426">
        <v>93</v>
      </c>
      <c r="X48" s="425">
        <v>76</v>
      </c>
      <c r="Y48" s="427">
        <f t="shared" si="20"/>
        <v>21110</v>
      </c>
      <c r="Z48" s="431">
        <f t="shared" si="21"/>
        <v>0.05120795831359537</v>
      </c>
    </row>
    <row r="49" spans="1:26" ht="21" customHeight="1">
      <c r="A49" s="422" t="s">
        <v>466</v>
      </c>
      <c r="B49" s="423" t="s">
        <v>467</v>
      </c>
      <c r="C49" s="424">
        <v>1269</v>
      </c>
      <c r="D49" s="425">
        <v>1500</v>
      </c>
      <c r="E49" s="426">
        <v>252</v>
      </c>
      <c r="F49" s="425">
        <v>297</v>
      </c>
      <c r="G49" s="427">
        <f t="shared" si="6"/>
        <v>3318</v>
      </c>
      <c r="H49" s="428">
        <f t="shared" si="15"/>
        <v>0.0007865847240410447</v>
      </c>
      <c r="I49" s="429">
        <v>1154</v>
      </c>
      <c r="J49" s="425">
        <v>1109</v>
      </c>
      <c r="K49" s="426">
        <v>12</v>
      </c>
      <c r="L49" s="425">
        <v>31</v>
      </c>
      <c r="M49" s="427">
        <f t="shared" si="16"/>
        <v>2306</v>
      </c>
      <c r="N49" s="430">
        <f t="shared" si="17"/>
        <v>0.4388551604509974</v>
      </c>
      <c r="O49" s="424">
        <v>8731</v>
      </c>
      <c r="P49" s="425">
        <v>9870</v>
      </c>
      <c r="Q49" s="426">
        <v>1484</v>
      </c>
      <c r="R49" s="425">
        <v>1440</v>
      </c>
      <c r="S49" s="427">
        <f t="shared" si="18"/>
        <v>21525</v>
      </c>
      <c r="T49" s="428">
        <f t="shared" si="19"/>
        <v>0.0007898370121329973</v>
      </c>
      <c r="U49" s="429">
        <v>7927</v>
      </c>
      <c r="V49" s="425">
        <v>8230</v>
      </c>
      <c r="W49" s="426">
        <v>345</v>
      </c>
      <c r="X49" s="425">
        <v>364</v>
      </c>
      <c r="Y49" s="427">
        <f t="shared" si="20"/>
        <v>16866</v>
      </c>
      <c r="Z49" s="431">
        <f t="shared" si="21"/>
        <v>0.27623621487015293</v>
      </c>
    </row>
    <row r="50" spans="1:26" ht="21" customHeight="1">
      <c r="A50" s="422" t="s">
        <v>468</v>
      </c>
      <c r="B50" s="423" t="s">
        <v>469</v>
      </c>
      <c r="C50" s="424">
        <v>505</v>
      </c>
      <c r="D50" s="425">
        <v>498</v>
      </c>
      <c r="E50" s="426">
        <v>1017</v>
      </c>
      <c r="F50" s="425">
        <v>1142</v>
      </c>
      <c r="G50" s="427">
        <f t="shared" si="6"/>
        <v>3162</v>
      </c>
      <c r="H50" s="428">
        <f aca="true" t="shared" si="22" ref="H50:H64">G50/$G$9</f>
        <v>0.0007496024404514115</v>
      </c>
      <c r="I50" s="429"/>
      <c r="J50" s="425"/>
      <c r="K50" s="426">
        <v>779</v>
      </c>
      <c r="L50" s="425">
        <v>890</v>
      </c>
      <c r="M50" s="427">
        <f aca="true" t="shared" si="23" ref="M50:M64">SUM(I50:L50)</f>
        <v>1669</v>
      </c>
      <c r="N50" s="430">
        <f aca="true" t="shared" si="24" ref="N50:N64">IF(ISERROR(G50/M50-1),"         /0",(G50/M50-1))</f>
        <v>0.8945476333133613</v>
      </c>
      <c r="O50" s="424">
        <v>2262</v>
      </c>
      <c r="P50" s="425">
        <v>2102</v>
      </c>
      <c r="Q50" s="426">
        <v>5215</v>
      </c>
      <c r="R50" s="425">
        <v>4625</v>
      </c>
      <c r="S50" s="427">
        <f aca="true" t="shared" si="25" ref="S50:S64">SUM(O50:R50)</f>
        <v>14204</v>
      </c>
      <c r="T50" s="428">
        <f aca="true" t="shared" si="26" ref="T50:T64">S50/$S$9</f>
        <v>0.0005212006931631635</v>
      </c>
      <c r="U50" s="429">
        <v>804</v>
      </c>
      <c r="V50" s="425">
        <v>646</v>
      </c>
      <c r="W50" s="426">
        <v>4484</v>
      </c>
      <c r="X50" s="425">
        <v>3967</v>
      </c>
      <c r="Y50" s="427">
        <f aca="true" t="shared" si="27" ref="Y50:Y64">SUM(U50:X50)</f>
        <v>9901</v>
      </c>
      <c r="Z50" s="431">
        <f aca="true" t="shared" si="28" ref="Z50:Z64">IF(ISERROR(S50/Y50-1),"         /0",IF(S50/Y50&gt;5,"  *  ",(S50/Y50-1)))</f>
        <v>0.4346025653974346</v>
      </c>
    </row>
    <row r="51" spans="1:26" ht="21" customHeight="1">
      <c r="A51" s="422" t="s">
        <v>470</v>
      </c>
      <c r="B51" s="423" t="s">
        <v>470</v>
      </c>
      <c r="C51" s="424">
        <v>831</v>
      </c>
      <c r="D51" s="425">
        <v>1035</v>
      </c>
      <c r="E51" s="426">
        <v>512</v>
      </c>
      <c r="F51" s="425">
        <v>464</v>
      </c>
      <c r="G51" s="427">
        <f t="shared" si="6"/>
        <v>2842</v>
      </c>
      <c r="H51" s="428">
        <f t="shared" si="22"/>
        <v>0.0006737413459085741</v>
      </c>
      <c r="I51" s="429">
        <v>398</v>
      </c>
      <c r="J51" s="425">
        <v>574</v>
      </c>
      <c r="K51" s="426">
        <v>726</v>
      </c>
      <c r="L51" s="425">
        <v>475</v>
      </c>
      <c r="M51" s="427">
        <f t="shared" si="23"/>
        <v>2173</v>
      </c>
      <c r="N51" s="430">
        <f t="shared" si="24"/>
        <v>0.30786930510814536</v>
      </c>
      <c r="O51" s="424">
        <v>5423</v>
      </c>
      <c r="P51" s="425">
        <v>6370</v>
      </c>
      <c r="Q51" s="426">
        <v>4301</v>
      </c>
      <c r="R51" s="425">
        <v>4279</v>
      </c>
      <c r="S51" s="427">
        <f t="shared" si="25"/>
        <v>20373</v>
      </c>
      <c r="T51" s="428">
        <f t="shared" si="26"/>
        <v>0.0007475655957345206</v>
      </c>
      <c r="U51" s="429">
        <v>5366</v>
      </c>
      <c r="V51" s="425">
        <v>6129</v>
      </c>
      <c r="W51" s="426">
        <v>3706</v>
      </c>
      <c r="X51" s="425">
        <v>3049</v>
      </c>
      <c r="Y51" s="427">
        <f t="shared" si="27"/>
        <v>18250</v>
      </c>
      <c r="Z51" s="431">
        <f t="shared" si="28"/>
        <v>0.11632876712328777</v>
      </c>
    </row>
    <row r="52" spans="1:26" ht="21" customHeight="1">
      <c r="A52" s="422" t="s">
        <v>471</v>
      </c>
      <c r="B52" s="423" t="s">
        <v>471</v>
      </c>
      <c r="C52" s="424">
        <v>503</v>
      </c>
      <c r="D52" s="425">
        <v>443</v>
      </c>
      <c r="E52" s="426">
        <v>715</v>
      </c>
      <c r="F52" s="425">
        <v>613</v>
      </c>
      <c r="G52" s="427">
        <f t="shared" si="6"/>
        <v>2274</v>
      </c>
      <c r="H52" s="428">
        <f t="shared" si="22"/>
        <v>0.0005390879030950378</v>
      </c>
      <c r="I52" s="429">
        <v>375</v>
      </c>
      <c r="J52" s="425">
        <v>529</v>
      </c>
      <c r="K52" s="426">
        <v>646</v>
      </c>
      <c r="L52" s="425">
        <v>717</v>
      </c>
      <c r="M52" s="427">
        <f t="shared" si="23"/>
        <v>2267</v>
      </c>
      <c r="N52" s="430">
        <f t="shared" si="24"/>
        <v>0.0030877812086458345</v>
      </c>
      <c r="O52" s="424">
        <v>2971</v>
      </c>
      <c r="P52" s="425">
        <v>2951</v>
      </c>
      <c r="Q52" s="426">
        <v>3574</v>
      </c>
      <c r="R52" s="425">
        <v>3561</v>
      </c>
      <c r="S52" s="427">
        <f t="shared" si="25"/>
        <v>13057</v>
      </c>
      <c r="T52" s="428">
        <f t="shared" si="26"/>
        <v>0.0004791127464539162</v>
      </c>
      <c r="U52" s="429">
        <v>3086</v>
      </c>
      <c r="V52" s="425">
        <v>3201</v>
      </c>
      <c r="W52" s="426">
        <v>3946</v>
      </c>
      <c r="X52" s="425">
        <v>3845</v>
      </c>
      <c r="Y52" s="427">
        <f t="shared" si="27"/>
        <v>14078</v>
      </c>
      <c r="Z52" s="431">
        <f t="shared" si="28"/>
        <v>-0.07252450632192076</v>
      </c>
    </row>
    <row r="53" spans="1:26" ht="21" customHeight="1">
      <c r="A53" s="422" t="s">
        <v>472</v>
      </c>
      <c r="B53" s="423" t="s">
        <v>472</v>
      </c>
      <c r="C53" s="424">
        <v>888</v>
      </c>
      <c r="D53" s="425">
        <v>907</v>
      </c>
      <c r="E53" s="426">
        <v>69</v>
      </c>
      <c r="F53" s="425">
        <v>88</v>
      </c>
      <c r="G53" s="427">
        <f t="shared" si="6"/>
        <v>1952</v>
      </c>
      <c r="H53" s="428">
        <f t="shared" si="22"/>
        <v>0.00046275267671130773</v>
      </c>
      <c r="I53" s="429">
        <v>643</v>
      </c>
      <c r="J53" s="425">
        <v>891</v>
      </c>
      <c r="K53" s="426">
        <v>110</v>
      </c>
      <c r="L53" s="425">
        <v>158</v>
      </c>
      <c r="M53" s="427">
        <f t="shared" si="23"/>
        <v>1802</v>
      </c>
      <c r="N53" s="430">
        <f t="shared" si="24"/>
        <v>0.08324084350721428</v>
      </c>
      <c r="O53" s="424">
        <v>5547</v>
      </c>
      <c r="P53" s="425">
        <v>5905</v>
      </c>
      <c r="Q53" s="426">
        <v>411</v>
      </c>
      <c r="R53" s="425">
        <v>454</v>
      </c>
      <c r="S53" s="427">
        <f t="shared" si="25"/>
        <v>12317</v>
      </c>
      <c r="T53" s="428">
        <f t="shared" si="26"/>
        <v>0.0004519592324479502</v>
      </c>
      <c r="U53" s="429">
        <v>4514</v>
      </c>
      <c r="V53" s="425">
        <v>4646</v>
      </c>
      <c r="W53" s="426">
        <v>865</v>
      </c>
      <c r="X53" s="425">
        <v>1251</v>
      </c>
      <c r="Y53" s="427">
        <f t="shared" si="27"/>
        <v>11276</v>
      </c>
      <c r="Z53" s="431">
        <f t="shared" si="28"/>
        <v>0.09231997162114225</v>
      </c>
    </row>
    <row r="54" spans="1:26" ht="21" customHeight="1">
      <c r="A54" s="422" t="s">
        <v>442</v>
      </c>
      <c r="B54" s="423" t="s">
        <v>473</v>
      </c>
      <c r="C54" s="424">
        <v>919</v>
      </c>
      <c r="D54" s="425">
        <v>949</v>
      </c>
      <c r="E54" s="426">
        <v>2</v>
      </c>
      <c r="F54" s="425">
        <v>20</v>
      </c>
      <c r="G54" s="427">
        <f t="shared" si="6"/>
        <v>1890</v>
      </c>
      <c r="H54" s="428">
        <f t="shared" si="22"/>
        <v>0.00044805458964363305</v>
      </c>
      <c r="I54" s="429">
        <v>873</v>
      </c>
      <c r="J54" s="425">
        <v>950</v>
      </c>
      <c r="K54" s="426">
        <v>102</v>
      </c>
      <c r="L54" s="425">
        <v>308</v>
      </c>
      <c r="M54" s="427">
        <f t="shared" si="23"/>
        <v>2233</v>
      </c>
      <c r="N54" s="430">
        <f t="shared" si="24"/>
        <v>-0.15360501567398122</v>
      </c>
      <c r="O54" s="424">
        <v>5401</v>
      </c>
      <c r="P54" s="425">
        <v>5893</v>
      </c>
      <c r="Q54" s="426">
        <v>669</v>
      </c>
      <c r="R54" s="425">
        <v>1699</v>
      </c>
      <c r="S54" s="427">
        <f t="shared" si="25"/>
        <v>13662</v>
      </c>
      <c r="T54" s="428">
        <f t="shared" si="26"/>
        <v>0.0005013125788506857</v>
      </c>
      <c r="U54" s="429">
        <v>3420</v>
      </c>
      <c r="V54" s="425">
        <v>3681</v>
      </c>
      <c r="W54" s="426">
        <v>599</v>
      </c>
      <c r="X54" s="425">
        <v>1635</v>
      </c>
      <c r="Y54" s="427">
        <f t="shared" si="27"/>
        <v>9335</v>
      </c>
      <c r="Z54" s="431">
        <f t="shared" si="28"/>
        <v>0.4635243706480985</v>
      </c>
    </row>
    <row r="55" spans="1:26" ht="21" customHeight="1">
      <c r="A55" s="422" t="s">
        <v>474</v>
      </c>
      <c r="B55" s="423" t="s">
        <v>475</v>
      </c>
      <c r="C55" s="424">
        <v>808</v>
      </c>
      <c r="D55" s="425">
        <v>808</v>
      </c>
      <c r="E55" s="426">
        <v>0</v>
      </c>
      <c r="F55" s="425">
        <v>0</v>
      </c>
      <c r="G55" s="427">
        <f t="shared" si="6"/>
        <v>1616</v>
      </c>
      <c r="H55" s="428">
        <f t="shared" si="22"/>
        <v>0.0003830985274413286</v>
      </c>
      <c r="I55" s="429">
        <v>722</v>
      </c>
      <c r="J55" s="425">
        <v>728</v>
      </c>
      <c r="K55" s="426"/>
      <c r="L55" s="425"/>
      <c r="M55" s="427">
        <f t="shared" si="23"/>
        <v>1450</v>
      </c>
      <c r="N55" s="430">
        <f t="shared" si="24"/>
        <v>0.11448275862068957</v>
      </c>
      <c r="O55" s="424">
        <v>6245</v>
      </c>
      <c r="P55" s="425">
        <v>6815</v>
      </c>
      <c r="Q55" s="426">
        <v>2</v>
      </c>
      <c r="R55" s="425">
        <v>2</v>
      </c>
      <c r="S55" s="427">
        <f t="shared" si="25"/>
        <v>13064</v>
      </c>
      <c r="T55" s="428">
        <f t="shared" si="26"/>
        <v>0.0004793696040188375</v>
      </c>
      <c r="U55" s="429">
        <v>6808</v>
      </c>
      <c r="V55" s="425">
        <v>7835</v>
      </c>
      <c r="W55" s="426"/>
      <c r="X55" s="425"/>
      <c r="Y55" s="427">
        <f t="shared" si="27"/>
        <v>14643</v>
      </c>
      <c r="Z55" s="431">
        <f t="shared" si="28"/>
        <v>-0.10783309431127497</v>
      </c>
    </row>
    <row r="56" spans="1:26" ht="21" customHeight="1">
      <c r="A56" s="422" t="s">
        <v>462</v>
      </c>
      <c r="B56" s="423" t="s">
        <v>476</v>
      </c>
      <c r="C56" s="424">
        <v>0</v>
      </c>
      <c r="D56" s="425">
        <v>0</v>
      </c>
      <c r="E56" s="426">
        <v>706</v>
      </c>
      <c r="F56" s="425">
        <v>754</v>
      </c>
      <c r="G56" s="427">
        <f t="shared" si="6"/>
        <v>1460</v>
      </c>
      <c r="H56" s="428">
        <f t="shared" si="22"/>
        <v>0.00034611624385169534</v>
      </c>
      <c r="I56" s="429"/>
      <c r="J56" s="425"/>
      <c r="K56" s="426">
        <v>744</v>
      </c>
      <c r="L56" s="425">
        <v>880</v>
      </c>
      <c r="M56" s="427">
        <f t="shared" si="23"/>
        <v>1624</v>
      </c>
      <c r="N56" s="430">
        <f t="shared" si="24"/>
        <v>-0.10098522167487689</v>
      </c>
      <c r="O56" s="424"/>
      <c r="P56" s="425"/>
      <c r="Q56" s="426">
        <v>4174</v>
      </c>
      <c r="R56" s="425">
        <v>4205</v>
      </c>
      <c r="S56" s="427">
        <f t="shared" si="25"/>
        <v>8379</v>
      </c>
      <c r="T56" s="428">
        <f t="shared" si="26"/>
        <v>0.00030745850521079603</v>
      </c>
      <c r="U56" s="429"/>
      <c r="V56" s="425"/>
      <c r="W56" s="426">
        <v>3716</v>
      </c>
      <c r="X56" s="425">
        <v>4157</v>
      </c>
      <c r="Y56" s="427">
        <f t="shared" si="27"/>
        <v>7873</v>
      </c>
      <c r="Z56" s="431">
        <f t="shared" si="28"/>
        <v>0.0642702908675219</v>
      </c>
    </row>
    <row r="57" spans="1:26" ht="21" customHeight="1">
      <c r="A57" s="422" t="s">
        <v>477</v>
      </c>
      <c r="B57" s="423" t="s">
        <v>477</v>
      </c>
      <c r="C57" s="424">
        <v>799</v>
      </c>
      <c r="D57" s="425">
        <v>653</v>
      </c>
      <c r="E57" s="426">
        <v>0</v>
      </c>
      <c r="F57" s="425">
        <v>0</v>
      </c>
      <c r="G57" s="427">
        <f t="shared" si="6"/>
        <v>1452</v>
      </c>
      <c r="H57" s="428">
        <f t="shared" si="22"/>
        <v>0.0003442197164881244</v>
      </c>
      <c r="I57" s="429">
        <v>708</v>
      </c>
      <c r="J57" s="425">
        <v>617</v>
      </c>
      <c r="K57" s="426">
        <v>6</v>
      </c>
      <c r="L57" s="425">
        <v>6</v>
      </c>
      <c r="M57" s="427">
        <f t="shared" si="23"/>
        <v>1337</v>
      </c>
      <c r="N57" s="430">
        <f t="shared" si="24"/>
        <v>0.08601346297681367</v>
      </c>
      <c r="O57" s="424">
        <v>5272</v>
      </c>
      <c r="P57" s="425">
        <v>4550</v>
      </c>
      <c r="Q57" s="426">
        <v>54</v>
      </c>
      <c r="R57" s="425">
        <v>57</v>
      </c>
      <c r="S57" s="427">
        <f t="shared" si="25"/>
        <v>9933</v>
      </c>
      <c r="T57" s="428">
        <f t="shared" si="26"/>
        <v>0.0003644808846233246</v>
      </c>
      <c r="U57" s="429">
        <v>4668</v>
      </c>
      <c r="V57" s="425">
        <v>4143</v>
      </c>
      <c r="W57" s="426">
        <v>52</v>
      </c>
      <c r="X57" s="425">
        <v>51</v>
      </c>
      <c r="Y57" s="427">
        <f t="shared" si="27"/>
        <v>8914</v>
      </c>
      <c r="Z57" s="431">
        <f t="shared" si="28"/>
        <v>0.1143145613641463</v>
      </c>
    </row>
    <row r="58" spans="1:26" ht="21" customHeight="1">
      <c r="A58" s="422" t="s">
        <v>478</v>
      </c>
      <c r="B58" s="423" t="s">
        <v>478</v>
      </c>
      <c r="C58" s="424">
        <v>726</v>
      </c>
      <c r="D58" s="425">
        <v>636</v>
      </c>
      <c r="E58" s="426">
        <v>3</v>
      </c>
      <c r="F58" s="425">
        <v>3</v>
      </c>
      <c r="G58" s="427">
        <f t="shared" si="6"/>
        <v>1368</v>
      </c>
      <c r="H58" s="428">
        <f t="shared" si="22"/>
        <v>0.0003243061791706296</v>
      </c>
      <c r="I58" s="429">
        <v>569</v>
      </c>
      <c r="J58" s="425">
        <v>485</v>
      </c>
      <c r="K58" s="426">
        <v>4</v>
      </c>
      <c r="L58" s="425">
        <v>4</v>
      </c>
      <c r="M58" s="427">
        <f t="shared" si="23"/>
        <v>1062</v>
      </c>
      <c r="N58" s="430">
        <f t="shared" si="24"/>
        <v>0.2881355932203389</v>
      </c>
      <c r="O58" s="424">
        <v>3993</v>
      </c>
      <c r="P58" s="425">
        <v>3673</v>
      </c>
      <c r="Q58" s="426">
        <v>512</v>
      </c>
      <c r="R58" s="425">
        <v>398</v>
      </c>
      <c r="S58" s="427">
        <f t="shared" si="25"/>
        <v>8576</v>
      </c>
      <c r="T58" s="428">
        <f t="shared" si="26"/>
        <v>0.00031468721096643835</v>
      </c>
      <c r="U58" s="429">
        <v>3269</v>
      </c>
      <c r="V58" s="425">
        <v>3247</v>
      </c>
      <c r="W58" s="426">
        <v>24</v>
      </c>
      <c r="X58" s="425">
        <v>33</v>
      </c>
      <c r="Y58" s="427">
        <f t="shared" si="27"/>
        <v>6573</v>
      </c>
      <c r="Z58" s="431">
        <f t="shared" si="28"/>
        <v>0.3047314772554388</v>
      </c>
    </row>
    <row r="59" spans="1:26" ht="21" customHeight="1">
      <c r="A59" s="422" t="s">
        <v>479</v>
      </c>
      <c r="B59" s="423" t="s">
        <v>480</v>
      </c>
      <c r="C59" s="424">
        <v>289</v>
      </c>
      <c r="D59" s="425">
        <v>488</v>
      </c>
      <c r="E59" s="426">
        <v>226</v>
      </c>
      <c r="F59" s="425">
        <v>125</v>
      </c>
      <c r="G59" s="427">
        <f t="shared" si="6"/>
        <v>1128</v>
      </c>
      <c r="H59" s="428">
        <f t="shared" si="22"/>
        <v>0.0002674103582635016</v>
      </c>
      <c r="I59" s="429"/>
      <c r="J59" s="425"/>
      <c r="K59" s="426"/>
      <c r="L59" s="425"/>
      <c r="M59" s="427">
        <f t="shared" si="23"/>
        <v>0</v>
      </c>
      <c r="N59" s="430" t="str">
        <f t="shared" si="24"/>
        <v>         /0</v>
      </c>
      <c r="O59" s="424">
        <v>531</v>
      </c>
      <c r="P59" s="425">
        <v>1007</v>
      </c>
      <c r="Q59" s="426">
        <v>940</v>
      </c>
      <c r="R59" s="425">
        <v>828</v>
      </c>
      <c r="S59" s="427">
        <f t="shared" si="25"/>
        <v>3306</v>
      </c>
      <c r="T59" s="428">
        <f t="shared" si="26"/>
        <v>0.00012131015851854538</v>
      </c>
      <c r="U59" s="429"/>
      <c r="V59" s="425"/>
      <c r="W59" s="426">
        <v>6</v>
      </c>
      <c r="X59" s="425">
        <v>6</v>
      </c>
      <c r="Y59" s="427">
        <f t="shared" si="27"/>
        <v>12</v>
      </c>
      <c r="Z59" s="431" t="str">
        <f t="shared" si="28"/>
        <v>  *  </v>
      </c>
    </row>
    <row r="60" spans="1:26" ht="21" customHeight="1">
      <c r="A60" s="422" t="s">
        <v>481</v>
      </c>
      <c r="B60" s="423" t="s">
        <v>482</v>
      </c>
      <c r="C60" s="424">
        <v>586</v>
      </c>
      <c r="D60" s="425">
        <v>511</v>
      </c>
      <c r="E60" s="426">
        <v>4</v>
      </c>
      <c r="F60" s="425">
        <v>4</v>
      </c>
      <c r="G60" s="427">
        <f t="shared" si="6"/>
        <v>1105</v>
      </c>
      <c r="H60" s="428">
        <f t="shared" si="22"/>
        <v>0.0002619578420932352</v>
      </c>
      <c r="I60" s="429">
        <v>293</v>
      </c>
      <c r="J60" s="425">
        <v>373</v>
      </c>
      <c r="K60" s="426">
        <v>16</v>
      </c>
      <c r="L60" s="425">
        <v>16</v>
      </c>
      <c r="M60" s="427">
        <f t="shared" si="23"/>
        <v>698</v>
      </c>
      <c r="N60" s="430">
        <f t="shared" si="24"/>
        <v>0.5830945558739256</v>
      </c>
      <c r="O60" s="424">
        <v>3261</v>
      </c>
      <c r="P60" s="425">
        <v>2918</v>
      </c>
      <c r="Q60" s="426">
        <v>53</v>
      </c>
      <c r="R60" s="425">
        <v>53</v>
      </c>
      <c r="S60" s="427">
        <f t="shared" si="25"/>
        <v>6285</v>
      </c>
      <c r="T60" s="428">
        <f t="shared" si="26"/>
        <v>0.00023062139936148144</v>
      </c>
      <c r="U60" s="429">
        <v>293</v>
      </c>
      <c r="V60" s="425">
        <v>373</v>
      </c>
      <c r="W60" s="426">
        <v>2817</v>
      </c>
      <c r="X60" s="425">
        <v>2643</v>
      </c>
      <c r="Y60" s="427">
        <f t="shared" si="27"/>
        <v>6126</v>
      </c>
      <c r="Z60" s="431">
        <f t="shared" si="28"/>
        <v>0.025954946131243828</v>
      </c>
    </row>
    <row r="61" spans="1:26" ht="21" customHeight="1">
      <c r="A61" s="422" t="s">
        <v>483</v>
      </c>
      <c r="B61" s="423" t="s">
        <v>483</v>
      </c>
      <c r="C61" s="424">
        <v>380</v>
      </c>
      <c r="D61" s="425">
        <v>553</v>
      </c>
      <c r="E61" s="426">
        <v>118</v>
      </c>
      <c r="F61" s="425">
        <v>45</v>
      </c>
      <c r="G61" s="427">
        <f t="shared" si="6"/>
        <v>1096</v>
      </c>
      <c r="H61" s="428">
        <f t="shared" si="22"/>
        <v>0.0002598242488092179</v>
      </c>
      <c r="I61" s="429">
        <v>472</v>
      </c>
      <c r="J61" s="425">
        <v>604</v>
      </c>
      <c r="K61" s="426">
        <v>72</v>
      </c>
      <c r="L61" s="425">
        <v>71</v>
      </c>
      <c r="M61" s="427">
        <f t="shared" si="23"/>
        <v>1219</v>
      </c>
      <c r="N61" s="430">
        <f t="shared" si="24"/>
        <v>-0.10090237899917964</v>
      </c>
      <c r="O61" s="424">
        <v>2746</v>
      </c>
      <c r="P61" s="425">
        <v>3351</v>
      </c>
      <c r="Q61" s="426">
        <v>688</v>
      </c>
      <c r="R61" s="425">
        <v>210</v>
      </c>
      <c r="S61" s="427">
        <f t="shared" si="25"/>
        <v>6995</v>
      </c>
      <c r="T61" s="428">
        <f t="shared" si="26"/>
        <v>0.00025667409523207047</v>
      </c>
      <c r="U61" s="429">
        <v>4150</v>
      </c>
      <c r="V61" s="425">
        <v>4054</v>
      </c>
      <c r="W61" s="426">
        <v>605</v>
      </c>
      <c r="X61" s="425">
        <v>791</v>
      </c>
      <c r="Y61" s="427">
        <f t="shared" si="27"/>
        <v>9600</v>
      </c>
      <c r="Z61" s="431">
        <f t="shared" si="28"/>
        <v>-0.2713541666666667</v>
      </c>
    </row>
    <row r="62" spans="1:26" ht="21" customHeight="1">
      <c r="A62" s="422" t="s">
        <v>484</v>
      </c>
      <c r="B62" s="423" t="s">
        <v>484</v>
      </c>
      <c r="C62" s="424">
        <v>587</v>
      </c>
      <c r="D62" s="425">
        <v>447</v>
      </c>
      <c r="E62" s="426">
        <v>0</v>
      </c>
      <c r="F62" s="425">
        <v>0</v>
      </c>
      <c r="G62" s="427">
        <f t="shared" si="6"/>
        <v>1034</v>
      </c>
      <c r="H62" s="428">
        <f t="shared" si="22"/>
        <v>0.00024512616174154314</v>
      </c>
      <c r="I62" s="429">
        <v>622</v>
      </c>
      <c r="J62" s="425">
        <v>556</v>
      </c>
      <c r="K62" s="426">
        <v>21</v>
      </c>
      <c r="L62" s="425">
        <v>20</v>
      </c>
      <c r="M62" s="427">
        <f t="shared" si="23"/>
        <v>1219</v>
      </c>
      <c r="N62" s="430">
        <f t="shared" si="24"/>
        <v>-0.15176374077112387</v>
      </c>
      <c r="O62" s="424">
        <v>3715</v>
      </c>
      <c r="P62" s="425">
        <v>3196</v>
      </c>
      <c r="Q62" s="426">
        <v>291</v>
      </c>
      <c r="R62" s="425">
        <v>209</v>
      </c>
      <c r="S62" s="427">
        <f t="shared" si="25"/>
        <v>7411</v>
      </c>
      <c r="T62" s="428">
        <f t="shared" si="26"/>
        <v>0.00027193877337596483</v>
      </c>
      <c r="U62" s="429">
        <v>3401</v>
      </c>
      <c r="V62" s="425">
        <v>3251</v>
      </c>
      <c r="W62" s="426">
        <v>122</v>
      </c>
      <c r="X62" s="425">
        <v>159</v>
      </c>
      <c r="Y62" s="427">
        <f t="shared" si="27"/>
        <v>6933</v>
      </c>
      <c r="Z62" s="431">
        <f t="shared" si="28"/>
        <v>0.06894562238569168</v>
      </c>
    </row>
    <row r="63" spans="1:26" ht="21" customHeight="1">
      <c r="A63" s="422" t="s">
        <v>485</v>
      </c>
      <c r="B63" s="423" t="s">
        <v>486</v>
      </c>
      <c r="C63" s="424">
        <v>376</v>
      </c>
      <c r="D63" s="425">
        <v>548</v>
      </c>
      <c r="E63" s="426">
        <v>32</v>
      </c>
      <c r="F63" s="425">
        <v>55</v>
      </c>
      <c r="G63" s="427">
        <f t="shared" si="6"/>
        <v>1011</v>
      </c>
      <c r="H63" s="428">
        <f t="shared" si="22"/>
        <v>0.0002396736455712767</v>
      </c>
      <c r="I63" s="429">
        <v>543</v>
      </c>
      <c r="J63" s="425">
        <v>625</v>
      </c>
      <c r="K63" s="426">
        <v>15</v>
      </c>
      <c r="L63" s="425">
        <v>15</v>
      </c>
      <c r="M63" s="427">
        <f t="shared" si="23"/>
        <v>1198</v>
      </c>
      <c r="N63" s="430">
        <f t="shared" si="24"/>
        <v>-0.156093489148581</v>
      </c>
      <c r="O63" s="424">
        <v>2687</v>
      </c>
      <c r="P63" s="425">
        <v>4054</v>
      </c>
      <c r="Q63" s="426">
        <v>245</v>
      </c>
      <c r="R63" s="425">
        <v>248</v>
      </c>
      <c r="S63" s="427">
        <f t="shared" si="25"/>
        <v>7234</v>
      </c>
      <c r="T63" s="428">
        <f t="shared" si="26"/>
        <v>0.00026544394637724054</v>
      </c>
      <c r="U63" s="429">
        <v>3178</v>
      </c>
      <c r="V63" s="425">
        <v>3942</v>
      </c>
      <c r="W63" s="426">
        <v>264</v>
      </c>
      <c r="X63" s="425">
        <v>272</v>
      </c>
      <c r="Y63" s="427">
        <f t="shared" si="27"/>
        <v>7656</v>
      </c>
      <c r="Z63" s="431">
        <f t="shared" si="28"/>
        <v>-0.05512016718913271</v>
      </c>
    </row>
    <row r="64" spans="1:26" ht="21" customHeight="1" thickBot="1">
      <c r="A64" s="432" t="s">
        <v>51</v>
      </c>
      <c r="B64" s="433"/>
      <c r="C64" s="434">
        <v>239</v>
      </c>
      <c r="D64" s="435">
        <v>237</v>
      </c>
      <c r="E64" s="436">
        <v>5967</v>
      </c>
      <c r="F64" s="435">
        <v>6095</v>
      </c>
      <c r="G64" s="437">
        <f t="shared" si="6"/>
        <v>12538</v>
      </c>
      <c r="H64" s="438">
        <f t="shared" si="22"/>
        <v>0.0029723325105565452</v>
      </c>
      <c r="I64" s="439">
        <v>383</v>
      </c>
      <c r="J64" s="435">
        <v>426</v>
      </c>
      <c r="K64" s="436">
        <v>6887</v>
      </c>
      <c r="L64" s="435">
        <v>7004</v>
      </c>
      <c r="M64" s="437">
        <f t="shared" si="23"/>
        <v>14700</v>
      </c>
      <c r="N64" s="440">
        <f t="shared" si="24"/>
        <v>-0.14707482993197274</v>
      </c>
      <c r="O64" s="434">
        <v>1649</v>
      </c>
      <c r="P64" s="435">
        <v>1606</v>
      </c>
      <c r="Q64" s="436">
        <v>38344</v>
      </c>
      <c r="R64" s="435">
        <v>37575</v>
      </c>
      <c r="S64" s="437">
        <f t="shared" si="25"/>
        <v>79174</v>
      </c>
      <c r="T64" s="438">
        <f t="shared" si="26"/>
        <v>0.002905205835011286</v>
      </c>
      <c r="U64" s="439">
        <v>2500</v>
      </c>
      <c r="V64" s="435">
        <v>2704</v>
      </c>
      <c r="W64" s="436">
        <v>41449</v>
      </c>
      <c r="X64" s="435">
        <v>41030</v>
      </c>
      <c r="Y64" s="437">
        <f t="shared" si="27"/>
        <v>87683</v>
      </c>
      <c r="Z64" s="441">
        <f t="shared" si="28"/>
        <v>-0.09704275629255388</v>
      </c>
    </row>
    <row r="65" spans="1:2" ht="8.25" customHeight="1" thickTop="1">
      <c r="A65" s="113"/>
      <c r="B65" s="113"/>
    </row>
    <row r="66" spans="1:2" ht="15">
      <c r="A66" s="113" t="s">
        <v>137</v>
      </c>
      <c r="B66" s="113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3 N3 N5:N8 Z5:Z8 Z65:Z65536 N65:N65536">
    <cfRule type="cellIs" priority="3" dxfId="95" operator="lessThan" stopIfTrue="1">
      <formula>0</formula>
    </cfRule>
  </conditionalFormatting>
  <conditionalFormatting sqref="N9:N64 Z9:Z64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conditionalFormatting sqref="H6:H8">
    <cfRule type="cellIs" priority="2" dxfId="95" operator="lessThan" stopIfTrue="1">
      <formula>0</formula>
    </cfRule>
  </conditionalFormatting>
  <conditionalFormatting sqref="T6:T8">
    <cfRule type="cellIs" priority="1" dxfId="95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6"/>
  <sheetViews>
    <sheetView showGridLines="0" zoomScale="80" zoomScaleNormal="80" zoomScalePageLayoutView="0" workbookViewId="0" topLeftCell="A1">
      <selection activeCell="A51" sqref="A51:Z55"/>
    </sheetView>
  </sheetViews>
  <sheetFormatPr defaultColWidth="8.00390625" defaultRowHeight="15"/>
  <cols>
    <col min="1" max="1" width="30.28125" style="112" customWidth="1"/>
    <col min="2" max="2" width="40.421875" style="112" bestFit="1" customWidth="1"/>
    <col min="3" max="3" width="9.57421875" style="112" customWidth="1"/>
    <col min="4" max="4" width="10.421875" style="112" customWidth="1"/>
    <col min="5" max="5" width="8.57421875" style="112" bestFit="1" customWidth="1"/>
    <col min="6" max="6" width="10.57421875" style="112" bestFit="1" customWidth="1"/>
    <col min="7" max="7" width="10.00390625" style="112" customWidth="1"/>
    <col min="8" max="8" width="10.7109375" style="112" customWidth="1"/>
    <col min="9" max="9" width="9.421875" style="112" customWidth="1"/>
    <col min="10" max="10" width="11.57421875" style="112" bestFit="1" customWidth="1"/>
    <col min="11" max="11" width="9.00390625" style="112" bestFit="1" customWidth="1"/>
    <col min="12" max="12" width="10.57421875" style="112" bestFit="1" customWidth="1"/>
    <col min="13" max="13" width="9.8515625" style="112" customWidth="1"/>
    <col min="14" max="14" width="10.00390625" style="112" customWidth="1"/>
    <col min="15" max="15" width="10.421875" style="112" customWidth="1"/>
    <col min="16" max="16" width="12.421875" style="112" bestFit="1" customWidth="1"/>
    <col min="17" max="17" width="9.421875" style="112" customWidth="1"/>
    <col min="18" max="18" width="10.57421875" style="112" bestFit="1" customWidth="1"/>
    <col min="19" max="19" width="11.8515625" style="112" customWidth="1"/>
    <col min="20" max="20" width="10.140625" style="112" customWidth="1"/>
    <col min="21" max="21" width="10.28125" style="112" customWidth="1"/>
    <col min="22" max="22" width="11.57421875" style="112" bestFit="1" customWidth="1"/>
    <col min="23" max="24" width="10.28125" style="112" customWidth="1"/>
    <col min="25" max="25" width="10.7109375" style="112" customWidth="1"/>
    <col min="26" max="26" width="9.8515625" style="112" bestFit="1" customWidth="1"/>
    <col min="27" max="16384" width="8.00390625" style="112" customWidth="1"/>
  </cols>
  <sheetData>
    <row r="1" spans="1:24" ht="18.75" thickBot="1">
      <c r="A1" s="257" t="s">
        <v>119</v>
      </c>
      <c r="B1" s="258"/>
      <c r="C1" s="258"/>
      <c r="W1" s="346" t="s">
        <v>26</v>
      </c>
      <c r="X1" s="347"/>
    </row>
    <row r="2" ht="5.25" customHeight="1" thickBot="1"/>
    <row r="3" spans="1:26" ht="24.75" customHeight="1" thickTop="1">
      <c r="A3" s="622" t="s">
        <v>118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4"/>
    </row>
    <row r="4" spans="1:26" ht="21" customHeight="1" thickBot="1">
      <c r="A4" s="636" t="s">
        <v>42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638"/>
    </row>
    <row r="5" spans="1:26" s="131" customFormat="1" ht="19.5" customHeight="1" thickBot="1" thickTop="1">
      <c r="A5" s="712" t="s">
        <v>115</v>
      </c>
      <c r="B5" s="722" t="s">
        <v>116</v>
      </c>
      <c r="C5" s="725" t="s">
        <v>34</v>
      </c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7"/>
      <c r="O5" s="728" t="s">
        <v>33</v>
      </c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7"/>
    </row>
    <row r="6" spans="1:26" s="130" customFormat="1" ht="26.25" customHeight="1" thickBot="1">
      <c r="A6" s="713"/>
      <c r="B6" s="723"/>
      <c r="C6" s="718" t="s">
        <v>149</v>
      </c>
      <c r="D6" s="719"/>
      <c r="E6" s="719"/>
      <c r="F6" s="719"/>
      <c r="G6" s="720"/>
      <c r="H6" s="729" t="s">
        <v>32</v>
      </c>
      <c r="I6" s="718" t="s">
        <v>153</v>
      </c>
      <c r="J6" s="719"/>
      <c r="K6" s="719"/>
      <c r="L6" s="719"/>
      <c r="M6" s="720"/>
      <c r="N6" s="729" t="s">
        <v>31</v>
      </c>
      <c r="O6" s="721" t="s">
        <v>151</v>
      </c>
      <c r="P6" s="719"/>
      <c r="Q6" s="719"/>
      <c r="R6" s="719"/>
      <c r="S6" s="720"/>
      <c r="T6" s="729" t="s">
        <v>32</v>
      </c>
      <c r="U6" s="721" t="s">
        <v>152</v>
      </c>
      <c r="V6" s="719"/>
      <c r="W6" s="719"/>
      <c r="X6" s="719"/>
      <c r="Y6" s="720"/>
      <c r="Z6" s="729" t="s">
        <v>31</v>
      </c>
    </row>
    <row r="7" spans="1:26" s="125" customFormat="1" ht="26.25" customHeight="1">
      <c r="A7" s="714"/>
      <c r="B7" s="723"/>
      <c r="C7" s="619" t="s">
        <v>20</v>
      </c>
      <c r="D7" s="635"/>
      <c r="E7" s="614" t="s">
        <v>19</v>
      </c>
      <c r="F7" s="635"/>
      <c r="G7" s="616" t="s">
        <v>15</v>
      </c>
      <c r="H7" s="630"/>
      <c r="I7" s="732" t="s">
        <v>20</v>
      </c>
      <c r="J7" s="635"/>
      <c r="K7" s="614" t="s">
        <v>19</v>
      </c>
      <c r="L7" s="635"/>
      <c r="M7" s="616" t="s">
        <v>15</v>
      </c>
      <c r="N7" s="630"/>
      <c r="O7" s="732" t="s">
        <v>20</v>
      </c>
      <c r="P7" s="635"/>
      <c r="Q7" s="614" t="s">
        <v>19</v>
      </c>
      <c r="R7" s="635"/>
      <c r="S7" s="616" t="s">
        <v>15</v>
      </c>
      <c r="T7" s="630"/>
      <c r="U7" s="732" t="s">
        <v>20</v>
      </c>
      <c r="V7" s="635"/>
      <c r="W7" s="614" t="s">
        <v>19</v>
      </c>
      <c r="X7" s="635"/>
      <c r="Y7" s="616" t="s">
        <v>15</v>
      </c>
      <c r="Z7" s="630"/>
    </row>
    <row r="8" spans="1:26" s="125" customFormat="1" ht="19.5" customHeight="1" thickBot="1">
      <c r="A8" s="715"/>
      <c r="B8" s="724"/>
      <c r="C8" s="128" t="s">
        <v>29</v>
      </c>
      <c r="D8" s="126" t="s">
        <v>28</v>
      </c>
      <c r="E8" s="127" t="s">
        <v>29</v>
      </c>
      <c r="F8" s="259" t="s">
        <v>28</v>
      </c>
      <c r="G8" s="731"/>
      <c r="H8" s="730"/>
      <c r="I8" s="128" t="s">
        <v>29</v>
      </c>
      <c r="J8" s="126" t="s">
        <v>28</v>
      </c>
      <c r="K8" s="127" t="s">
        <v>29</v>
      </c>
      <c r="L8" s="259" t="s">
        <v>28</v>
      </c>
      <c r="M8" s="731"/>
      <c r="N8" s="730"/>
      <c r="O8" s="128" t="s">
        <v>29</v>
      </c>
      <c r="P8" s="126" t="s">
        <v>28</v>
      </c>
      <c r="Q8" s="127" t="s">
        <v>29</v>
      </c>
      <c r="R8" s="259" t="s">
        <v>28</v>
      </c>
      <c r="S8" s="731"/>
      <c r="T8" s="730"/>
      <c r="U8" s="128" t="s">
        <v>29</v>
      </c>
      <c r="V8" s="126" t="s">
        <v>28</v>
      </c>
      <c r="W8" s="127" t="s">
        <v>29</v>
      </c>
      <c r="X8" s="259" t="s">
        <v>28</v>
      </c>
      <c r="Y8" s="731"/>
      <c r="Z8" s="730"/>
    </row>
    <row r="9" spans="1:26" s="114" customFormat="1" ht="18" customHeight="1" thickBot="1" thickTop="1">
      <c r="A9" s="124" t="s">
        <v>22</v>
      </c>
      <c r="B9" s="256"/>
      <c r="C9" s="123">
        <f>SUM(C10:C55)</f>
        <v>16887.331000000017</v>
      </c>
      <c r="D9" s="117">
        <f>SUM(D10:D55)</f>
        <v>16887.331</v>
      </c>
      <c r="E9" s="118">
        <f>SUM(E10:E55)</f>
        <v>1309.454</v>
      </c>
      <c r="F9" s="117">
        <f>SUM(F10:F55)</f>
        <v>1309.4540000000002</v>
      </c>
      <c r="G9" s="116">
        <f aca="true" t="shared" si="0" ref="G9:G20">SUM(C9:F9)</f>
        <v>36393.57000000001</v>
      </c>
      <c r="H9" s="120">
        <f aca="true" t="shared" si="1" ref="H9:H55">G9/$G$9</f>
        <v>1</v>
      </c>
      <c r="I9" s="119">
        <f>SUM(I10:I55)</f>
        <v>14170.993999999995</v>
      </c>
      <c r="J9" s="117">
        <f>SUM(J10:J55)</f>
        <v>14170.994</v>
      </c>
      <c r="K9" s="118">
        <f>SUM(K10:K55)</f>
        <v>1403.0440000000003</v>
      </c>
      <c r="L9" s="117">
        <f>SUM(L10:L55)</f>
        <v>1403.0439999999994</v>
      </c>
      <c r="M9" s="116">
        <f aca="true" t="shared" si="2" ref="M9:M20">SUM(I9:L9)</f>
        <v>31148.075999999997</v>
      </c>
      <c r="N9" s="122">
        <f aca="true" t="shared" si="3" ref="N9:N20">IF(ISERROR(G9/M9-1),"         /0",(G9/M9-1))</f>
        <v>0.1684050725958166</v>
      </c>
      <c r="O9" s="121">
        <f>SUM(O10:O55)</f>
        <v>93515.10800000005</v>
      </c>
      <c r="P9" s="117">
        <f>SUM(P10:P55)</f>
        <v>93515.108</v>
      </c>
      <c r="Q9" s="118">
        <f>SUM(Q10:Q55)</f>
        <v>10270.597999999998</v>
      </c>
      <c r="R9" s="117">
        <f>SUM(R10:R55)</f>
        <v>10270.597999999994</v>
      </c>
      <c r="S9" s="116">
        <f aca="true" t="shared" si="4" ref="S9:S20">SUM(O9:R9)</f>
        <v>207571.41200000004</v>
      </c>
      <c r="T9" s="120">
        <f aca="true" t="shared" si="5" ref="T9:T55">S9/$S$9</f>
        <v>1</v>
      </c>
      <c r="U9" s="119">
        <f>SUM(U10:U55)</f>
        <v>88799.05399999999</v>
      </c>
      <c r="V9" s="117">
        <f>SUM(V10:V55)</f>
        <v>88799.05399999999</v>
      </c>
      <c r="W9" s="118">
        <f>SUM(W10:W55)</f>
        <v>7804.7966000000015</v>
      </c>
      <c r="X9" s="117">
        <f>SUM(X10:X55)</f>
        <v>7804.796599999998</v>
      </c>
      <c r="Y9" s="116">
        <f aca="true" t="shared" si="6" ref="Y9:Y20">SUM(U9:X9)</f>
        <v>193207.70119999998</v>
      </c>
      <c r="Z9" s="115">
        <f>IF(ISERROR(S9/Y9-1),"         /0",(S9/Y9-1))</f>
        <v>0.07434336577055678</v>
      </c>
    </row>
    <row r="10" spans="1:26" ht="18.75" customHeight="1" thickTop="1">
      <c r="A10" s="442" t="s">
        <v>389</v>
      </c>
      <c r="B10" s="443" t="s">
        <v>390</v>
      </c>
      <c r="C10" s="444">
        <v>7812.547000000003</v>
      </c>
      <c r="D10" s="445">
        <v>6109.473</v>
      </c>
      <c r="E10" s="446">
        <v>345.48399999999987</v>
      </c>
      <c r="F10" s="445">
        <v>52.52699999999998</v>
      </c>
      <c r="G10" s="447">
        <f t="shared" si="0"/>
        <v>14320.031000000004</v>
      </c>
      <c r="H10" s="448">
        <f t="shared" si="1"/>
        <v>0.39347695210994693</v>
      </c>
      <c r="I10" s="449">
        <v>6817.519999999999</v>
      </c>
      <c r="J10" s="445">
        <v>5329.959000000002</v>
      </c>
      <c r="K10" s="446">
        <v>279.68</v>
      </c>
      <c r="L10" s="445">
        <v>73.31600000000002</v>
      </c>
      <c r="M10" s="447">
        <f t="shared" si="2"/>
        <v>12500.475</v>
      </c>
      <c r="N10" s="450">
        <f t="shared" si="3"/>
        <v>0.14555894875994735</v>
      </c>
      <c r="O10" s="444">
        <v>44271.09700000004</v>
      </c>
      <c r="P10" s="445">
        <v>34065.05500000001</v>
      </c>
      <c r="Q10" s="446">
        <v>2774.3869999999997</v>
      </c>
      <c r="R10" s="445">
        <v>1346.4949999999994</v>
      </c>
      <c r="S10" s="447">
        <f t="shared" si="4"/>
        <v>82457.03400000004</v>
      </c>
      <c r="T10" s="448">
        <f t="shared" si="5"/>
        <v>0.39724658229910786</v>
      </c>
      <c r="U10" s="449">
        <v>42699.876000000004</v>
      </c>
      <c r="V10" s="445">
        <v>33507.50600000001</v>
      </c>
      <c r="W10" s="446">
        <v>1978.47</v>
      </c>
      <c r="X10" s="445">
        <v>584.3069999999997</v>
      </c>
      <c r="Y10" s="447">
        <f t="shared" si="6"/>
        <v>78770.15900000001</v>
      </c>
      <c r="Z10" s="451">
        <f aca="true" t="shared" si="7" ref="Z10:Z20">IF(ISERROR(S10/Y10-1),"         /0",IF(S10/Y10&gt;5,"  *  ",(S10/Y10-1)))</f>
        <v>0.046805478709266435</v>
      </c>
    </row>
    <row r="11" spans="1:26" ht="18.75" customHeight="1">
      <c r="A11" s="452" t="s">
        <v>391</v>
      </c>
      <c r="B11" s="453" t="s">
        <v>392</v>
      </c>
      <c r="C11" s="404">
        <v>2169.376</v>
      </c>
      <c r="D11" s="405">
        <v>1991.179</v>
      </c>
      <c r="E11" s="406">
        <v>42.121</v>
      </c>
      <c r="F11" s="405">
        <v>199.1</v>
      </c>
      <c r="G11" s="407">
        <f t="shared" si="0"/>
        <v>4401.776000000001</v>
      </c>
      <c r="H11" s="408">
        <f>G11/$G$9</f>
        <v>0.12094927757842937</v>
      </c>
      <c r="I11" s="409">
        <v>1306.2630000000001</v>
      </c>
      <c r="J11" s="405">
        <v>1494.6759999999997</v>
      </c>
      <c r="K11" s="406">
        <v>13.693000000000001</v>
      </c>
      <c r="L11" s="405">
        <v>9.316</v>
      </c>
      <c r="M11" s="407">
        <f t="shared" si="2"/>
        <v>2823.948</v>
      </c>
      <c r="N11" s="410">
        <f t="shared" si="3"/>
        <v>0.5587312514253098</v>
      </c>
      <c r="O11" s="404">
        <v>10238.476</v>
      </c>
      <c r="P11" s="405">
        <v>9211.431</v>
      </c>
      <c r="Q11" s="406">
        <v>339.61799999999994</v>
      </c>
      <c r="R11" s="405">
        <v>666.5730000000001</v>
      </c>
      <c r="S11" s="407">
        <f t="shared" si="4"/>
        <v>20456.097999999998</v>
      </c>
      <c r="T11" s="408">
        <f>S11/$S$9</f>
        <v>0.09854968852839906</v>
      </c>
      <c r="U11" s="409">
        <v>9130.412</v>
      </c>
      <c r="V11" s="405">
        <v>9661.91</v>
      </c>
      <c r="W11" s="406">
        <v>216.53400000000008</v>
      </c>
      <c r="X11" s="405">
        <v>533.138</v>
      </c>
      <c r="Y11" s="407">
        <f t="shared" si="6"/>
        <v>19541.994</v>
      </c>
      <c r="Z11" s="411">
        <f t="shared" si="7"/>
        <v>0.04677639344275719</v>
      </c>
    </row>
    <row r="12" spans="1:26" ht="18.75" customHeight="1">
      <c r="A12" s="452" t="s">
        <v>393</v>
      </c>
      <c r="B12" s="453" t="s">
        <v>394</v>
      </c>
      <c r="C12" s="404">
        <v>2078.976</v>
      </c>
      <c r="D12" s="405">
        <v>1611.6989999999996</v>
      </c>
      <c r="E12" s="406">
        <v>56.476</v>
      </c>
      <c r="F12" s="405">
        <v>7.018000000000001</v>
      </c>
      <c r="G12" s="407">
        <f t="shared" si="0"/>
        <v>3754.169</v>
      </c>
      <c r="H12" s="408">
        <f t="shared" si="1"/>
        <v>0.10315473310257826</v>
      </c>
      <c r="I12" s="409">
        <v>1475.807</v>
      </c>
      <c r="J12" s="405">
        <v>1145.819</v>
      </c>
      <c r="K12" s="406">
        <v>56.143</v>
      </c>
      <c r="L12" s="405">
        <v>19.410000000000004</v>
      </c>
      <c r="M12" s="407">
        <f t="shared" si="2"/>
        <v>2697.179</v>
      </c>
      <c r="N12" s="410">
        <f t="shared" si="3"/>
        <v>0.39188722735865866</v>
      </c>
      <c r="O12" s="404">
        <v>9843.228</v>
      </c>
      <c r="P12" s="405">
        <v>8251.679999999998</v>
      </c>
      <c r="Q12" s="406">
        <v>389.95</v>
      </c>
      <c r="R12" s="405">
        <v>117.18899999999992</v>
      </c>
      <c r="S12" s="407">
        <f t="shared" si="4"/>
        <v>18602.046999999995</v>
      </c>
      <c r="T12" s="408">
        <f t="shared" si="5"/>
        <v>0.08961757701007493</v>
      </c>
      <c r="U12" s="409">
        <v>8697.965</v>
      </c>
      <c r="V12" s="405">
        <v>6591.054999999999</v>
      </c>
      <c r="W12" s="406">
        <v>354.47700000000003</v>
      </c>
      <c r="X12" s="405">
        <v>114.25899999999992</v>
      </c>
      <c r="Y12" s="407">
        <f t="shared" si="6"/>
        <v>15757.756000000001</v>
      </c>
      <c r="Z12" s="411">
        <f t="shared" si="7"/>
        <v>0.18050101803835483</v>
      </c>
    </row>
    <row r="13" spans="1:26" ht="18.75" customHeight="1">
      <c r="A13" s="452" t="s">
        <v>397</v>
      </c>
      <c r="B13" s="453" t="s">
        <v>398</v>
      </c>
      <c r="C13" s="404">
        <v>1232.4919999999997</v>
      </c>
      <c r="D13" s="405">
        <v>1598.688</v>
      </c>
      <c r="E13" s="406">
        <v>6.180000000000001</v>
      </c>
      <c r="F13" s="405">
        <v>7.686999999999999</v>
      </c>
      <c r="G13" s="407">
        <f t="shared" si="0"/>
        <v>2845.0469999999996</v>
      </c>
      <c r="H13" s="408">
        <f t="shared" si="1"/>
        <v>0.07817444125432045</v>
      </c>
      <c r="I13" s="409">
        <v>1096.846</v>
      </c>
      <c r="J13" s="405">
        <v>1352.766</v>
      </c>
      <c r="K13" s="406">
        <v>9.817999999999998</v>
      </c>
      <c r="L13" s="405">
        <v>12.934999999999999</v>
      </c>
      <c r="M13" s="407">
        <f t="shared" si="2"/>
        <v>2472.3650000000002</v>
      </c>
      <c r="N13" s="410">
        <f t="shared" si="3"/>
        <v>0.15073906967620054</v>
      </c>
      <c r="O13" s="404">
        <v>7059.035999999998</v>
      </c>
      <c r="P13" s="405">
        <v>9390.280999999997</v>
      </c>
      <c r="Q13" s="406">
        <v>42.490000000000016</v>
      </c>
      <c r="R13" s="405">
        <v>74.37100000000004</v>
      </c>
      <c r="S13" s="407">
        <f t="shared" si="4"/>
        <v>16566.177999999996</v>
      </c>
      <c r="T13" s="408">
        <f t="shared" si="5"/>
        <v>0.07980953562140818</v>
      </c>
      <c r="U13" s="409">
        <v>6157.400000000001</v>
      </c>
      <c r="V13" s="405">
        <v>8346.845000000003</v>
      </c>
      <c r="W13" s="406">
        <v>69.63400000000003</v>
      </c>
      <c r="X13" s="405">
        <v>69.25700000000005</v>
      </c>
      <c r="Y13" s="407">
        <f t="shared" si="6"/>
        <v>14643.136000000002</v>
      </c>
      <c r="Z13" s="411">
        <f t="shared" si="7"/>
        <v>0.131327196578656</v>
      </c>
    </row>
    <row r="14" spans="1:26" ht="18.75" customHeight="1">
      <c r="A14" s="452" t="s">
        <v>399</v>
      </c>
      <c r="B14" s="453" t="s">
        <v>400</v>
      </c>
      <c r="C14" s="404">
        <v>144.548</v>
      </c>
      <c r="D14" s="405">
        <v>1191.5050000000003</v>
      </c>
      <c r="E14" s="406">
        <v>32.774</v>
      </c>
      <c r="F14" s="405">
        <v>245.527</v>
      </c>
      <c r="G14" s="407">
        <f aca="true" t="shared" si="8" ref="G14:G19">SUM(C14:F14)</f>
        <v>1614.3540000000003</v>
      </c>
      <c r="H14" s="408">
        <f aca="true" t="shared" si="9" ref="H14:H19">G14/$G$9</f>
        <v>0.044358220421904196</v>
      </c>
      <c r="I14" s="409">
        <v>106.65099999999998</v>
      </c>
      <c r="J14" s="405">
        <v>1032.587</v>
      </c>
      <c r="K14" s="406">
        <v>40.125</v>
      </c>
      <c r="L14" s="405">
        <v>267.595</v>
      </c>
      <c r="M14" s="407">
        <f aca="true" t="shared" si="10" ref="M14:M19">SUM(I14:L14)</f>
        <v>1446.958</v>
      </c>
      <c r="N14" s="410">
        <f aca="true" t="shared" si="11" ref="N14:N19">IF(ISERROR(G14/M14-1),"         /0",(G14/M14-1))</f>
        <v>0.11568822315506067</v>
      </c>
      <c r="O14" s="404">
        <v>855.6540000000001</v>
      </c>
      <c r="P14" s="405">
        <v>7153.892</v>
      </c>
      <c r="Q14" s="406">
        <v>218.761</v>
      </c>
      <c r="R14" s="405">
        <v>1787.4049999999997</v>
      </c>
      <c r="S14" s="407">
        <f aca="true" t="shared" si="12" ref="S14:S19">SUM(O14:R14)</f>
        <v>10015.712</v>
      </c>
      <c r="T14" s="408">
        <f aca="true" t="shared" si="13" ref="T14:T19">S14/$S$9</f>
        <v>0.04825188547640654</v>
      </c>
      <c r="U14" s="409">
        <v>899.2570000000003</v>
      </c>
      <c r="V14" s="405">
        <v>6696.802000000001</v>
      </c>
      <c r="W14" s="406">
        <v>258.453</v>
      </c>
      <c r="X14" s="405">
        <v>1484.6150000000002</v>
      </c>
      <c r="Y14" s="407">
        <f aca="true" t="shared" si="14" ref="Y14:Y19">SUM(U14:X14)</f>
        <v>9339.127</v>
      </c>
      <c r="Z14" s="411">
        <f t="shared" si="7"/>
        <v>0.07244627897232792</v>
      </c>
    </row>
    <row r="15" spans="1:26" ht="18.75" customHeight="1">
      <c r="A15" s="452" t="s">
        <v>424</v>
      </c>
      <c r="B15" s="453" t="s">
        <v>425</v>
      </c>
      <c r="C15" s="404">
        <v>873.58</v>
      </c>
      <c r="D15" s="405">
        <v>577.5960000000001</v>
      </c>
      <c r="E15" s="406">
        <v>30.519</v>
      </c>
      <c r="F15" s="405">
        <v>9.706</v>
      </c>
      <c r="G15" s="407">
        <f t="shared" si="8"/>
        <v>1491.401</v>
      </c>
      <c r="H15" s="408">
        <f t="shared" si="9"/>
        <v>0.04097979395810853</v>
      </c>
      <c r="I15" s="409">
        <v>847.154</v>
      </c>
      <c r="J15" s="405">
        <v>596.5930000000001</v>
      </c>
      <c r="K15" s="406">
        <v>4.787</v>
      </c>
      <c r="L15" s="405">
        <v>14.998</v>
      </c>
      <c r="M15" s="407">
        <f t="shared" si="10"/>
        <v>1463.5320000000002</v>
      </c>
      <c r="N15" s="410">
        <f t="shared" si="11"/>
        <v>0.0190422894750506</v>
      </c>
      <c r="O15" s="404">
        <v>5360.937999999997</v>
      </c>
      <c r="P15" s="405">
        <v>3183.044000000001</v>
      </c>
      <c r="Q15" s="406">
        <v>1015.8910000000001</v>
      </c>
      <c r="R15" s="405">
        <v>624.26</v>
      </c>
      <c r="S15" s="407">
        <f t="shared" si="12"/>
        <v>10184.132999999998</v>
      </c>
      <c r="T15" s="408">
        <f t="shared" si="13"/>
        <v>0.04906327370360614</v>
      </c>
      <c r="U15" s="409">
        <v>5390.820000000001</v>
      </c>
      <c r="V15" s="405">
        <v>3539.2529999999992</v>
      </c>
      <c r="W15" s="406">
        <v>67.943</v>
      </c>
      <c r="X15" s="405">
        <v>74.52499999999999</v>
      </c>
      <c r="Y15" s="407">
        <f t="shared" si="14"/>
        <v>9072.541</v>
      </c>
      <c r="Z15" s="411">
        <f t="shared" si="7"/>
        <v>0.12252267584131049</v>
      </c>
    </row>
    <row r="16" spans="1:26" ht="18.75" customHeight="1">
      <c r="A16" s="452" t="s">
        <v>395</v>
      </c>
      <c r="B16" s="453" t="s">
        <v>396</v>
      </c>
      <c r="C16" s="404">
        <v>231.914</v>
      </c>
      <c r="D16" s="405">
        <v>695.965</v>
      </c>
      <c r="E16" s="406">
        <v>0.927</v>
      </c>
      <c r="F16" s="405">
        <v>0.6540000000000001</v>
      </c>
      <c r="G16" s="407">
        <f t="shared" si="8"/>
        <v>929.46</v>
      </c>
      <c r="H16" s="408">
        <f t="shared" si="9"/>
        <v>0.02553912682927231</v>
      </c>
      <c r="I16" s="409">
        <v>502.73600000000005</v>
      </c>
      <c r="J16" s="405">
        <v>588.335</v>
      </c>
      <c r="K16" s="406">
        <v>0.575</v>
      </c>
      <c r="L16" s="405">
        <v>1.041</v>
      </c>
      <c r="M16" s="407">
        <f t="shared" si="10"/>
        <v>1092.6870000000001</v>
      </c>
      <c r="N16" s="410">
        <f t="shared" si="11"/>
        <v>-0.149381295833116</v>
      </c>
      <c r="O16" s="404">
        <v>1755.7530000000006</v>
      </c>
      <c r="P16" s="405">
        <v>3885.309</v>
      </c>
      <c r="Q16" s="406">
        <v>10.520000000000001</v>
      </c>
      <c r="R16" s="405">
        <v>14.46</v>
      </c>
      <c r="S16" s="407">
        <f t="shared" si="12"/>
        <v>5666.042000000001</v>
      </c>
      <c r="T16" s="408">
        <f t="shared" si="13"/>
        <v>0.02729683218612012</v>
      </c>
      <c r="U16" s="409">
        <v>2084.769</v>
      </c>
      <c r="V16" s="405">
        <v>3715.8080000000004</v>
      </c>
      <c r="W16" s="406">
        <v>9.704</v>
      </c>
      <c r="X16" s="405">
        <v>18.372</v>
      </c>
      <c r="Y16" s="407">
        <f t="shared" si="14"/>
        <v>5828.653</v>
      </c>
      <c r="Z16" s="411">
        <f>IF(ISERROR(S16/Y16-1),"         /0",IF(S16/Y16&gt;5,"  *  ",(S16/Y16-1)))</f>
        <v>-0.027898555635409883</v>
      </c>
    </row>
    <row r="17" spans="1:26" ht="18.75" customHeight="1">
      <c r="A17" s="452" t="s">
        <v>470</v>
      </c>
      <c r="B17" s="453" t="s">
        <v>470</v>
      </c>
      <c r="C17" s="404">
        <v>151.823</v>
      </c>
      <c r="D17" s="405">
        <v>247.394</v>
      </c>
      <c r="E17" s="406">
        <v>52.13</v>
      </c>
      <c r="F17" s="405">
        <v>238.70400000000004</v>
      </c>
      <c r="G17" s="407">
        <f t="shared" si="8"/>
        <v>690.051</v>
      </c>
      <c r="H17" s="408">
        <f t="shared" si="9"/>
        <v>0.01896079444803024</v>
      </c>
      <c r="I17" s="409">
        <v>179.15</v>
      </c>
      <c r="J17" s="405">
        <v>181.277</v>
      </c>
      <c r="K17" s="406">
        <v>102.47600000000003</v>
      </c>
      <c r="L17" s="405">
        <v>285.82299999999987</v>
      </c>
      <c r="M17" s="407">
        <f t="shared" si="10"/>
        <v>748.7259999999999</v>
      </c>
      <c r="N17" s="410">
        <f t="shared" si="11"/>
        <v>-0.07836645181281254</v>
      </c>
      <c r="O17" s="404">
        <v>799.5229999999999</v>
      </c>
      <c r="P17" s="405">
        <v>1524.037</v>
      </c>
      <c r="Q17" s="406">
        <v>408.65300000000036</v>
      </c>
      <c r="R17" s="405">
        <v>1690.4529999999959</v>
      </c>
      <c r="S17" s="407">
        <f t="shared" si="12"/>
        <v>4422.665999999996</v>
      </c>
      <c r="T17" s="408">
        <f t="shared" si="13"/>
        <v>0.021306720214438753</v>
      </c>
      <c r="U17" s="409">
        <v>1094.26</v>
      </c>
      <c r="V17" s="405">
        <v>1307.0409999999997</v>
      </c>
      <c r="W17" s="406">
        <v>417.659</v>
      </c>
      <c r="X17" s="405">
        <v>949.8155999999998</v>
      </c>
      <c r="Y17" s="407">
        <f t="shared" si="14"/>
        <v>3768.7755999999995</v>
      </c>
      <c r="Z17" s="411">
        <f>IF(ISERROR(S17/Y17-1),"         /0",IF(S17/Y17&gt;5,"  *  ",(S17/Y17-1)))</f>
        <v>0.17350207849997656</v>
      </c>
    </row>
    <row r="18" spans="1:26" ht="18.75" customHeight="1">
      <c r="A18" s="452" t="s">
        <v>401</v>
      </c>
      <c r="B18" s="453" t="s">
        <v>402</v>
      </c>
      <c r="C18" s="404">
        <v>189.18</v>
      </c>
      <c r="D18" s="405">
        <v>402.24</v>
      </c>
      <c r="E18" s="406">
        <v>12.497</v>
      </c>
      <c r="F18" s="405">
        <v>0.8160000000000002</v>
      </c>
      <c r="G18" s="407">
        <f t="shared" si="8"/>
        <v>604.7330000000001</v>
      </c>
      <c r="H18" s="408">
        <f t="shared" si="9"/>
        <v>0.01661647922971008</v>
      </c>
      <c r="I18" s="409">
        <v>140.42499999999998</v>
      </c>
      <c r="J18" s="405">
        <v>297.204</v>
      </c>
      <c r="K18" s="406">
        <v>13.75</v>
      </c>
      <c r="L18" s="405">
        <v>9.315</v>
      </c>
      <c r="M18" s="407">
        <f t="shared" si="10"/>
        <v>460.694</v>
      </c>
      <c r="N18" s="410">
        <f t="shared" si="11"/>
        <v>0.31265655728097186</v>
      </c>
      <c r="O18" s="404">
        <v>1206.339</v>
      </c>
      <c r="P18" s="405">
        <v>1965.5040000000004</v>
      </c>
      <c r="Q18" s="406">
        <v>90.66000000000001</v>
      </c>
      <c r="R18" s="405">
        <v>21.168999999999993</v>
      </c>
      <c r="S18" s="407">
        <f t="shared" si="12"/>
        <v>3283.672</v>
      </c>
      <c r="T18" s="408">
        <f t="shared" si="13"/>
        <v>0.015819480960123734</v>
      </c>
      <c r="U18" s="409">
        <v>875.094</v>
      </c>
      <c r="V18" s="405">
        <v>1647.156</v>
      </c>
      <c r="W18" s="406">
        <v>46.87399999999999</v>
      </c>
      <c r="X18" s="405">
        <v>51.00500000000001</v>
      </c>
      <c r="Y18" s="407">
        <f t="shared" si="14"/>
        <v>2620.129</v>
      </c>
      <c r="Z18" s="411">
        <f>IF(ISERROR(S18/Y18-1),"         /0",IF(S18/Y18&gt;5,"  *  ",(S18/Y18-1)))</f>
        <v>0.2532482179312545</v>
      </c>
    </row>
    <row r="19" spans="1:26" ht="18.75" customHeight="1">
      <c r="A19" s="452" t="s">
        <v>405</v>
      </c>
      <c r="B19" s="453" t="s">
        <v>406</v>
      </c>
      <c r="C19" s="404">
        <v>268.264</v>
      </c>
      <c r="D19" s="405">
        <v>284.383</v>
      </c>
      <c r="E19" s="406">
        <v>17.359</v>
      </c>
      <c r="F19" s="405">
        <v>4.912</v>
      </c>
      <c r="G19" s="407">
        <f t="shared" si="8"/>
        <v>574.918</v>
      </c>
      <c r="H19" s="408">
        <f t="shared" si="9"/>
        <v>0.01579724110605252</v>
      </c>
      <c r="I19" s="409">
        <v>177.56</v>
      </c>
      <c r="J19" s="405">
        <v>180.78300000000002</v>
      </c>
      <c r="K19" s="406">
        <v>13.545</v>
      </c>
      <c r="L19" s="405">
        <v>3.9789999999999996</v>
      </c>
      <c r="M19" s="407">
        <f t="shared" si="10"/>
        <v>375.867</v>
      </c>
      <c r="N19" s="410">
        <f t="shared" si="11"/>
        <v>0.5295782816794239</v>
      </c>
      <c r="O19" s="404">
        <v>1419.1529999999998</v>
      </c>
      <c r="P19" s="405">
        <v>1361.4289999999996</v>
      </c>
      <c r="Q19" s="406">
        <v>86.677</v>
      </c>
      <c r="R19" s="405">
        <v>24.795000000000005</v>
      </c>
      <c r="S19" s="407">
        <f t="shared" si="12"/>
        <v>2892.0539999999996</v>
      </c>
      <c r="T19" s="408">
        <f t="shared" si="13"/>
        <v>0.01393281460165622</v>
      </c>
      <c r="U19" s="409">
        <v>1170.6819999999996</v>
      </c>
      <c r="V19" s="405">
        <v>1045.8889999999997</v>
      </c>
      <c r="W19" s="406">
        <v>136.50799999999998</v>
      </c>
      <c r="X19" s="405">
        <v>30.040999999999997</v>
      </c>
      <c r="Y19" s="407">
        <f t="shared" si="14"/>
        <v>2383.119999999999</v>
      </c>
      <c r="Z19" s="411">
        <f t="shared" si="7"/>
        <v>0.21355785692705398</v>
      </c>
    </row>
    <row r="20" spans="1:26" ht="18.75" customHeight="1">
      <c r="A20" s="452" t="s">
        <v>471</v>
      </c>
      <c r="B20" s="453" t="s">
        <v>471</v>
      </c>
      <c r="C20" s="404">
        <v>124.45000000000002</v>
      </c>
      <c r="D20" s="405">
        <v>45.124</v>
      </c>
      <c r="E20" s="406">
        <v>248.85000000000002</v>
      </c>
      <c r="F20" s="405">
        <v>41.899</v>
      </c>
      <c r="G20" s="407">
        <f t="shared" si="0"/>
        <v>460.32300000000004</v>
      </c>
      <c r="H20" s="408">
        <f t="shared" si="1"/>
        <v>0.01264847059521778</v>
      </c>
      <c r="I20" s="409">
        <v>147.55400000000003</v>
      </c>
      <c r="J20" s="405">
        <v>66.956</v>
      </c>
      <c r="K20" s="406">
        <v>278.187</v>
      </c>
      <c r="L20" s="405">
        <v>63.722</v>
      </c>
      <c r="M20" s="407">
        <f t="shared" si="2"/>
        <v>556.4190000000001</v>
      </c>
      <c r="N20" s="410">
        <f t="shared" si="3"/>
        <v>-0.17270438284817746</v>
      </c>
      <c r="O20" s="404">
        <v>894.687</v>
      </c>
      <c r="P20" s="405">
        <v>330.923</v>
      </c>
      <c r="Q20" s="406">
        <v>1647.5929999999994</v>
      </c>
      <c r="R20" s="405">
        <v>261.698</v>
      </c>
      <c r="S20" s="407">
        <f t="shared" si="4"/>
        <v>3134.9009999999994</v>
      </c>
      <c r="T20" s="408">
        <f t="shared" si="5"/>
        <v>0.015102758948327619</v>
      </c>
      <c r="U20" s="409">
        <v>1080.2599999999993</v>
      </c>
      <c r="V20" s="405">
        <v>407.995</v>
      </c>
      <c r="W20" s="406">
        <v>946.8559999999999</v>
      </c>
      <c r="X20" s="405">
        <v>221.244</v>
      </c>
      <c r="Y20" s="407">
        <f t="shared" si="6"/>
        <v>2656.354999999999</v>
      </c>
      <c r="Z20" s="411">
        <f t="shared" si="7"/>
        <v>0.18015137283985028</v>
      </c>
    </row>
    <row r="21" spans="1:26" ht="18.75" customHeight="1">
      <c r="A21" s="452" t="s">
        <v>409</v>
      </c>
      <c r="B21" s="453" t="s">
        <v>410</v>
      </c>
      <c r="C21" s="404">
        <v>218.35299999999998</v>
      </c>
      <c r="D21" s="405">
        <v>237.096</v>
      </c>
      <c r="E21" s="406">
        <v>0.26</v>
      </c>
      <c r="F21" s="405">
        <v>1.112</v>
      </c>
      <c r="G21" s="407">
        <f aca="true" t="shared" si="15" ref="G21:G55">SUM(C21:F21)</f>
        <v>456.82099999999997</v>
      </c>
      <c r="H21" s="408">
        <f t="shared" si="1"/>
        <v>0.012552244805881916</v>
      </c>
      <c r="I21" s="409">
        <v>248.15800000000002</v>
      </c>
      <c r="J21" s="405">
        <v>221.48999999999995</v>
      </c>
      <c r="K21" s="406">
        <v>5.791</v>
      </c>
      <c r="L21" s="405">
        <v>8.718</v>
      </c>
      <c r="M21" s="407">
        <f aca="true" t="shared" si="16" ref="M21:M55">SUM(I21:L21)</f>
        <v>484.157</v>
      </c>
      <c r="N21" s="410">
        <f aca="true" t="shared" si="17" ref="N21:N54">IF(ISERROR(G21/M21-1),"         /0",(G21/M21-1))</f>
        <v>-0.05646102400667552</v>
      </c>
      <c r="O21" s="404">
        <v>1541.6490000000001</v>
      </c>
      <c r="P21" s="405">
        <v>1500.6180000000004</v>
      </c>
      <c r="Q21" s="406">
        <v>4.255999999999998</v>
      </c>
      <c r="R21" s="405">
        <v>12.844999999999997</v>
      </c>
      <c r="S21" s="407">
        <f aca="true" t="shared" si="18" ref="S21:S55">SUM(O21:R21)</f>
        <v>3059.3680000000004</v>
      </c>
      <c r="T21" s="408">
        <f t="shared" si="5"/>
        <v>0.014738869724507149</v>
      </c>
      <c r="U21" s="409">
        <v>1446.5160000000005</v>
      </c>
      <c r="V21" s="405">
        <v>1430.756</v>
      </c>
      <c r="W21" s="406">
        <v>25.661</v>
      </c>
      <c r="X21" s="405">
        <v>29.865000000000002</v>
      </c>
      <c r="Y21" s="407">
        <f aca="true" t="shared" si="19" ref="Y21:Y55">SUM(U21:X21)</f>
        <v>2932.7980000000007</v>
      </c>
      <c r="Z21" s="411">
        <f aca="true" t="shared" si="20" ref="Z21:Z55">IF(ISERROR(S21/Y21-1),"         /0",IF(S21/Y21&gt;5,"  *  ",(S21/Y21-1)))</f>
        <v>0.04315673974136636</v>
      </c>
    </row>
    <row r="22" spans="1:26" ht="18.75" customHeight="1">
      <c r="A22" s="452" t="s">
        <v>403</v>
      </c>
      <c r="B22" s="453" t="s">
        <v>404</v>
      </c>
      <c r="C22" s="404">
        <v>229.063</v>
      </c>
      <c r="D22" s="405">
        <v>166.94899999999998</v>
      </c>
      <c r="E22" s="406">
        <v>0.77</v>
      </c>
      <c r="F22" s="405">
        <v>1.7530000000000001</v>
      </c>
      <c r="G22" s="407">
        <f t="shared" si="15"/>
        <v>398.5349999999999</v>
      </c>
      <c r="H22" s="408">
        <f t="shared" si="1"/>
        <v>0.010950698159042925</v>
      </c>
      <c r="I22" s="409">
        <v>106.88199999999999</v>
      </c>
      <c r="J22" s="405">
        <v>137.841</v>
      </c>
      <c r="K22" s="406">
        <v>0.01</v>
      </c>
      <c r="L22" s="405">
        <v>0.012</v>
      </c>
      <c r="M22" s="407">
        <f t="shared" si="16"/>
        <v>244.745</v>
      </c>
      <c r="N22" s="410">
        <f t="shared" si="17"/>
        <v>0.6283683017017709</v>
      </c>
      <c r="O22" s="404">
        <v>1009.588</v>
      </c>
      <c r="P22" s="405">
        <v>1016.7280000000001</v>
      </c>
      <c r="Q22" s="406">
        <v>5.098999999999999</v>
      </c>
      <c r="R22" s="405">
        <v>9.268999999999998</v>
      </c>
      <c r="S22" s="407">
        <f t="shared" si="18"/>
        <v>2040.684</v>
      </c>
      <c r="T22" s="408">
        <f t="shared" si="5"/>
        <v>0.009831238224654943</v>
      </c>
      <c r="U22" s="409">
        <v>971.088</v>
      </c>
      <c r="V22" s="405">
        <v>845.0209999999998</v>
      </c>
      <c r="W22" s="406">
        <v>0.8180000000000001</v>
      </c>
      <c r="X22" s="405">
        <v>5.481</v>
      </c>
      <c r="Y22" s="407">
        <f t="shared" si="19"/>
        <v>1822.408</v>
      </c>
      <c r="Z22" s="411">
        <f t="shared" si="20"/>
        <v>0.11977339871203374</v>
      </c>
    </row>
    <row r="23" spans="1:26" ht="18.75" customHeight="1">
      <c r="A23" s="452" t="s">
        <v>430</v>
      </c>
      <c r="B23" s="453" t="s">
        <v>431</v>
      </c>
      <c r="C23" s="404">
        <v>141.396</v>
      </c>
      <c r="D23" s="405">
        <v>92.38199999999999</v>
      </c>
      <c r="E23" s="406">
        <v>92.377</v>
      </c>
      <c r="F23" s="405">
        <v>50.74599999999999</v>
      </c>
      <c r="G23" s="407">
        <f>SUM(C23:F23)</f>
        <v>376.90099999999995</v>
      </c>
      <c r="H23" s="408">
        <f>G23/$G$9</f>
        <v>0.010356252491855013</v>
      </c>
      <c r="I23" s="409">
        <v>120.711</v>
      </c>
      <c r="J23" s="405">
        <v>102.49100000000001</v>
      </c>
      <c r="K23" s="406">
        <v>109.7729999999999</v>
      </c>
      <c r="L23" s="405">
        <v>89.738</v>
      </c>
      <c r="M23" s="407">
        <f>SUM(I23:L23)</f>
        <v>422.7129999999999</v>
      </c>
      <c r="N23" s="410">
        <f>IF(ISERROR(G23/M23-1),"         /0",(G23/M23-1))</f>
        <v>-0.108376132269412</v>
      </c>
      <c r="O23" s="404">
        <v>702.3509999999997</v>
      </c>
      <c r="P23" s="405">
        <v>514.802</v>
      </c>
      <c r="Q23" s="406">
        <v>604.5210000000004</v>
      </c>
      <c r="R23" s="405">
        <v>405.8599999999993</v>
      </c>
      <c r="S23" s="407">
        <f>SUM(O23:R23)</f>
        <v>2227.5339999999997</v>
      </c>
      <c r="T23" s="408">
        <f>S23/$S$9</f>
        <v>0.01073141035433145</v>
      </c>
      <c r="U23" s="409">
        <v>745.0260000000001</v>
      </c>
      <c r="V23" s="405">
        <v>523.743</v>
      </c>
      <c r="W23" s="406">
        <v>621.4775999999997</v>
      </c>
      <c r="X23" s="405">
        <v>528.771</v>
      </c>
      <c r="Y23" s="407">
        <f>SUM(U23:X23)</f>
        <v>2419.0176</v>
      </c>
      <c r="Z23" s="411">
        <f>IF(ISERROR(S23/Y23-1),"         /0",IF(S23/Y23&gt;5,"  *  ",(S23/Y23-1)))</f>
        <v>-0.07915758860125721</v>
      </c>
    </row>
    <row r="24" spans="1:26" ht="18.75" customHeight="1">
      <c r="A24" s="452" t="s">
        <v>466</v>
      </c>
      <c r="B24" s="453" t="s">
        <v>467</v>
      </c>
      <c r="C24" s="404">
        <v>75.117</v>
      </c>
      <c r="D24" s="405">
        <v>169.727</v>
      </c>
      <c r="E24" s="406">
        <v>17.936999999999998</v>
      </c>
      <c r="F24" s="405">
        <v>26.028000000000002</v>
      </c>
      <c r="G24" s="407">
        <f>SUM(C24:F24)</f>
        <v>288.809</v>
      </c>
      <c r="H24" s="408">
        <f>G24/$G$9</f>
        <v>0.00793571501779023</v>
      </c>
      <c r="I24" s="409">
        <v>135.031</v>
      </c>
      <c r="J24" s="405">
        <v>179.58800000000002</v>
      </c>
      <c r="K24" s="406">
        <v>1.13</v>
      </c>
      <c r="L24" s="405">
        <v>3.27</v>
      </c>
      <c r="M24" s="407">
        <f>SUM(I24:L24)</f>
        <v>319.019</v>
      </c>
      <c r="N24" s="410">
        <f>IF(ISERROR(G24/M24-1),"         /0",(G24/M24-1))</f>
        <v>-0.09469655412373557</v>
      </c>
      <c r="O24" s="404">
        <v>453.667</v>
      </c>
      <c r="P24" s="405">
        <v>835.671</v>
      </c>
      <c r="Q24" s="406">
        <v>91.06200000000001</v>
      </c>
      <c r="R24" s="405">
        <v>129.41</v>
      </c>
      <c r="S24" s="407">
        <f>SUM(O24:R24)</f>
        <v>1509.8100000000002</v>
      </c>
      <c r="T24" s="408">
        <f>S24/$S$9</f>
        <v>0.007273689500170669</v>
      </c>
      <c r="U24" s="409">
        <v>652.013</v>
      </c>
      <c r="V24" s="405">
        <v>1032.482</v>
      </c>
      <c r="W24" s="406">
        <v>19.685</v>
      </c>
      <c r="X24" s="405">
        <v>24.119999999999994</v>
      </c>
      <c r="Y24" s="407">
        <f>SUM(U24:X24)</f>
        <v>1728.2999999999997</v>
      </c>
      <c r="Z24" s="411">
        <f>IF(ISERROR(S24/Y24-1),"         /0",IF(S24/Y24&gt;5,"  *  ",(S24/Y24-1)))</f>
        <v>-0.12641902447491726</v>
      </c>
    </row>
    <row r="25" spans="1:26" ht="18.75" customHeight="1">
      <c r="A25" s="452" t="s">
        <v>417</v>
      </c>
      <c r="B25" s="453" t="s">
        <v>417</v>
      </c>
      <c r="C25" s="404">
        <v>120.872</v>
      </c>
      <c r="D25" s="405">
        <v>141.414</v>
      </c>
      <c r="E25" s="406">
        <v>5.338000000000001</v>
      </c>
      <c r="F25" s="405">
        <v>5.927</v>
      </c>
      <c r="G25" s="407">
        <f>SUM(C25:F25)</f>
        <v>273.55100000000004</v>
      </c>
      <c r="H25" s="408">
        <f>G25/$G$9</f>
        <v>0.007516465133813473</v>
      </c>
      <c r="I25" s="409">
        <v>93.26599999999999</v>
      </c>
      <c r="J25" s="405">
        <v>104.527</v>
      </c>
      <c r="K25" s="406">
        <v>10.200999999999997</v>
      </c>
      <c r="L25" s="405">
        <v>10.069999999999999</v>
      </c>
      <c r="M25" s="407">
        <f>SUM(I25:L25)</f>
        <v>218.064</v>
      </c>
      <c r="N25" s="410">
        <f>IF(ISERROR(G25/M25-1),"         /0",(G25/M25-1))</f>
        <v>0.2544528211901096</v>
      </c>
      <c r="O25" s="404">
        <v>822.8789999999999</v>
      </c>
      <c r="P25" s="405">
        <v>921.1279999999999</v>
      </c>
      <c r="Q25" s="406">
        <v>45.227</v>
      </c>
      <c r="R25" s="405">
        <v>40.19500000000001</v>
      </c>
      <c r="S25" s="407">
        <f>SUM(O25:R25)</f>
        <v>1829.4289999999999</v>
      </c>
      <c r="T25" s="408">
        <f>S25/$S$9</f>
        <v>0.008813492100733022</v>
      </c>
      <c r="U25" s="409">
        <v>582.5140000000001</v>
      </c>
      <c r="V25" s="405">
        <v>684.476</v>
      </c>
      <c r="W25" s="406">
        <v>50.28300000000002</v>
      </c>
      <c r="X25" s="405">
        <v>50.26900000000001</v>
      </c>
      <c r="Y25" s="407">
        <f>SUM(U25:X25)</f>
        <v>1367.5420000000004</v>
      </c>
      <c r="Z25" s="411">
        <f>IF(ISERROR(S25/Y25-1),"         /0",IF(S25/Y25&gt;5,"  *  ",(S25/Y25-1)))</f>
        <v>0.33774977295030006</v>
      </c>
    </row>
    <row r="26" spans="1:26" ht="18.75" customHeight="1">
      <c r="A26" s="452" t="s">
        <v>462</v>
      </c>
      <c r="B26" s="453" t="s">
        <v>463</v>
      </c>
      <c r="C26" s="404">
        <v>141.341</v>
      </c>
      <c r="D26" s="405">
        <v>110.65299999999999</v>
      </c>
      <c r="E26" s="406">
        <v>10.892</v>
      </c>
      <c r="F26" s="405">
        <v>9.905</v>
      </c>
      <c r="G26" s="407">
        <f>SUM(C26:F26)</f>
        <v>272.791</v>
      </c>
      <c r="H26" s="408">
        <f>G26/$G$9</f>
        <v>0.007495582324020423</v>
      </c>
      <c r="I26" s="409">
        <v>67.224</v>
      </c>
      <c r="J26" s="405">
        <v>70.655</v>
      </c>
      <c r="K26" s="406">
        <v>8.493000000000002</v>
      </c>
      <c r="L26" s="405">
        <v>11.740000000000002</v>
      </c>
      <c r="M26" s="407">
        <f>SUM(I26:L26)</f>
        <v>158.11200000000002</v>
      </c>
      <c r="N26" s="410">
        <f>IF(ISERROR(G26/M26-1),"         /0",(G26/M26-1))</f>
        <v>0.7253023173446669</v>
      </c>
      <c r="O26" s="404">
        <v>775.7300000000001</v>
      </c>
      <c r="P26" s="405">
        <v>680.658</v>
      </c>
      <c r="Q26" s="406">
        <v>52.872</v>
      </c>
      <c r="R26" s="405">
        <v>61.786000000000016</v>
      </c>
      <c r="S26" s="407">
        <f>SUM(O26:R26)</f>
        <v>1571.0460000000003</v>
      </c>
      <c r="T26" s="408">
        <f>S26/$S$9</f>
        <v>0.007568701223654055</v>
      </c>
      <c r="U26" s="409">
        <v>389.09599999999995</v>
      </c>
      <c r="V26" s="405">
        <v>451.163</v>
      </c>
      <c r="W26" s="406">
        <v>32.18299999999999</v>
      </c>
      <c r="X26" s="405">
        <v>44.455999999999996</v>
      </c>
      <c r="Y26" s="407">
        <f>SUM(U26:X26)</f>
        <v>916.898</v>
      </c>
      <c r="Z26" s="411">
        <f>IF(ISERROR(S26/Y26-1),"         /0",IF(S26/Y26&gt;5,"  *  ",(S26/Y26-1)))</f>
        <v>0.7134359547081575</v>
      </c>
    </row>
    <row r="27" spans="1:26" ht="18.75" customHeight="1">
      <c r="A27" s="452" t="s">
        <v>411</v>
      </c>
      <c r="B27" s="453" t="s">
        <v>412</v>
      </c>
      <c r="C27" s="404">
        <v>46.378</v>
      </c>
      <c r="D27" s="405">
        <v>172.888</v>
      </c>
      <c r="E27" s="406">
        <v>0.20500000000000002</v>
      </c>
      <c r="F27" s="405">
        <v>0.29800000000000004</v>
      </c>
      <c r="G27" s="407">
        <f t="shared" si="15"/>
        <v>219.76900000000003</v>
      </c>
      <c r="H27" s="408">
        <f t="shared" si="1"/>
        <v>0.006038676612379604</v>
      </c>
      <c r="I27" s="409">
        <v>42.303000000000004</v>
      </c>
      <c r="J27" s="405">
        <v>128.13</v>
      </c>
      <c r="K27" s="406">
        <v>1.002</v>
      </c>
      <c r="L27" s="405">
        <v>0.6129999999999999</v>
      </c>
      <c r="M27" s="407">
        <f t="shared" si="16"/>
        <v>172.048</v>
      </c>
      <c r="N27" s="410">
        <f t="shared" si="17"/>
        <v>0.27737026876220616</v>
      </c>
      <c r="O27" s="404">
        <v>309.42100000000005</v>
      </c>
      <c r="P27" s="405">
        <v>1013.185</v>
      </c>
      <c r="Q27" s="406">
        <v>10.075</v>
      </c>
      <c r="R27" s="405">
        <v>8.909999999999997</v>
      </c>
      <c r="S27" s="407">
        <f t="shared" si="18"/>
        <v>1341.5910000000001</v>
      </c>
      <c r="T27" s="408">
        <f t="shared" si="5"/>
        <v>0.0064632744320301675</v>
      </c>
      <c r="U27" s="409">
        <v>279.039</v>
      </c>
      <c r="V27" s="405">
        <v>846.109</v>
      </c>
      <c r="W27" s="406">
        <v>15.929000000000002</v>
      </c>
      <c r="X27" s="405">
        <v>20.266</v>
      </c>
      <c r="Y27" s="407">
        <f t="shared" si="19"/>
        <v>1161.3430000000003</v>
      </c>
      <c r="Z27" s="411">
        <f t="shared" si="20"/>
        <v>0.1552065152155735</v>
      </c>
    </row>
    <row r="28" spans="1:26" ht="18.75" customHeight="1">
      <c r="A28" s="452" t="s">
        <v>420</v>
      </c>
      <c r="B28" s="453" t="s">
        <v>421</v>
      </c>
      <c r="C28" s="404">
        <v>64.19500000000001</v>
      </c>
      <c r="D28" s="405">
        <v>143.369</v>
      </c>
      <c r="E28" s="406">
        <v>0.2</v>
      </c>
      <c r="F28" s="405">
        <v>4.321</v>
      </c>
      <c r="G28" s="407">
        <f t="shared" si="15"/>
        <v>212.085</v>
      </c>
      <c r="H28" s="408">
        <f t="shared" si="1"/>
        <v>0.005827540414419359</v>
      </c>
      <c r="I28" s="409">
        <v>50.659000000000006</v>
      </c>
      <c r="J28" s="405">
        <v>148.34599999999998</v>
      </c>
      <c r="K28" s="406">
        <v>0.1</v>
      </c>
      <c r="L28" s="405">
        <v>0.04</v>
      </c>
      <c r="M28" s="407">
        <f t="shared" si="16"/>
        <v>199.14499999999998</v>
      </c>
      <c r="N28" s="410">
        <f t="shared" si="17"/>
        <v>0.06497778000954102</v>
      </c>
      <c r="O28" s="404">
        <v>354.116</v>
      </c>
      <c r="P28" s="405">
        <v>995.009</v>
      </c>
      <c r="Q28" s="406">
        <v>1.1830000000000003</v>
      </c>
      <c r="R28" s="405">
        <v>5.106</v>
      </c>
      <c r="S28" s="407">
        <f t="shared" si="18"/>
        <v>1355.414</v>
      </c>
      <c r="T28" s="408">
        <f t="shared" si="5"/>
        <v>0.006529868380911721</v>
      </c>
      <c r="U28" s="409">
        <v>400.5469999999999</v>
      </c>
      <c r="V28" s="405">
        <v>821.402</v>
      </c>
      <c r="W28" s="406">
        <v>3.649</v>
      </c>
      <c r="X28" s="405">
        <v>7.352</v>
      </c>
      <c r="Y28" s="407">
        <f t="shared" si="19"/>
        <v>1232.95</v>
      </c>
      <c r="Z28" s="411">
        <f t="shared" si="20"/>
        <v>0.09932600673182201</v>
      </c>
    </row>
    <row r="29" spans="1:26" ht="18.75" customHeight="1">
      <c r="A29" s="452" t="s">
        <v>407</v>
      </c>
      <c r="B29" s="453" t="s">
        <v>408</v>
      </c>
      <c r="C29" s="404">
        <v>36.873</v>
      </c>
      <c r="D29" s="405">
        <v>13.471</v>
      </c>
      <c r="E29" s="406">
        <v>71.04700000000001</v>
      </c>
      <c r="F29" s="405">
        <v>40.171999999999976</v>
      </c>
      <c r="G29" s="407">
        <f t="shared" si="15"/>
        <v>161.563</v>
      </c>
      <c r="H29" s="408">
        <f t="shared" si="1"/>
        <v>0.004439328156045147</v>
      </c>
      <c r="I29" s="409">
        <v>13.302999999999999</v>
      </c>
      <c r="J29" s="405">
        <v>6.824000000000001</v>
      </c>
      <c r="K29" s="406">
        <v>88.58499999999998</v>
      </c>
      <c r="L29" s="405">
        <v>47.466</v>
      </c>
      <c r="M29" s="407">
        <f t="shared" si="16"/>
        <v>156.17799999999997</v>
      </c>
      <c r="N29" s="410">
        <f t="shared" si="17"/>
        <v>0.03447988833254367</v>
      </c>
      <c r="O29" s="404">
        <v>926.7620000000003</v>
      </c>
      <c r="P29" s="405">
        <v>855.3529999999996</v>
      </c>
      <c r="Q29" s="406">
        <v>385.218</v>
      </c>
      <c r="R29" s="405">
        <v>297.5870000000002</v>
      </c>
      <c r="S29" s="407">
        <f t="shared" si="18"/>
        <v>2464.92</v>
      </c>
      <c r="T29" s="408">
        <f t="shared" si="5"/>
        <v>0.011875045683073156</v>
      </c>
      <c r="U29" s="409">
        <v>398.9979999999998</v>
      </c>
      <c r="V29" s="405">
        <v>175.61199999999988</v>
      </c>
      <c r="W29" s="406">
        <v>317.92000000000013</v>
      </c>
      <c r="X29" s="405">
        <v>248.87699999999998</v>
      </c>
      <c r="Y29" s="407">
        <f t="shared" si="19"/>
        <v>1141.4069999999997</v>
      </c>
      <c r="Z29" s="411">
        <f t="shared" si="20"/>
        <v>1.1595451929066503</v>
      </c>
    </row>
    <row r="30" spans="1:26" ht="18.75" customHeight="1">
      <c r="A30" s="452" t="s">
        <v>487</v>
      </c>
      <c r="B30" s="453" t="s">
        <v>487</v>
      </c>
      <c r="C30" s="404">
        <v>52.43000000000001</v>
      </c>
      <c r="D30" s="405">
        <v>77.02999999999999</v>
      </c>
      <c r="E30" s="406">
        <v>1.12</v>
      </c>
      <c r="F30" s="405">
        <v>0.98</v>
      </c>
      <c r="G30" s="407">
        <f t="shared" si="15"/>
        <v>131.55999999999997</v>
      </c>
      <c r="H30" s="408">
        <f t="shared" si="1"/>
        <v>0.003614924284701939</v>
      </c>
      <c r="I30" s="409">
        <v>39.790000000000006</v>
      </c>
      <c r="J30" s="405">
        <v>62.614000000000004</v>
      </c>
      <c r="K30" s="406">
        <v>0.545</v>
      </c>
      <c r="L30" s="405">
        <v>1.35</v>
      </c>
      <c r="M30" s="407">
        <f t="shared" si="16"/>
        <v>104.299</v>
      </c>
      <c r="N30" s="410">
        <f t="shared" si="17"/>
        <v>0.26137355104075755</v>
      </c>
      <c r="O30" s="404">
        <v>190.49999999999997</v>
      </c>
      <c r="P30" s="405">
        <v>329.71999999999997</v>
      </c>
      <c r="Q30" s="406">
        <v>3.1000000000000005</v>
      </c>
      <c r="R30" s="405">
        <v>5.579999999999999</v>
      </c>
      <c r="S30" s="407">
        <f t="shared" si="18"/>
        <v>528.9</v>
      </c>
      <c r="T30" s="408">
        <f t="shared" si="5"/>
        <v>0.0025480387443719845</v>
      </c>
      <c r="U30" s="409">
        <v>208.79</v>
      </c>
      <c r="V30" s="405">
        <v>337.66299999999995</v>
      </c>
      <c r="W30" s="406">
        <v>9.186000000000002</v>
      </c>
      <c r="X30" s="405">
        <v>32.662</v>
      </c>
      <c r="Y30" s="407">
        <f t="shared" si="19"/>
        <v>588.301</v>
      </c>
      <c r="Z30" s="411">
        <f t="shared" si="20"/>
        <v>-0.1009704216039069</v>
      </c>
    </row>
    <row r="31" spans="1:26" ht="18.75" customHeight="1">
      <c r="A31" s="452" t="s">
        <v>413</v>
      </c>
      <c r="B31" s="453" t="s">
        <v>414</v>
      </c>
      <c r="C31" s="404">
        <v>25.062</v>
      </c>
      <c r="D31" s="405">
        <v>94.62100000000001</v>
      </c>
      <c r="E31" s="406">
        <v>0.432</v>
      </c>
      <c r="F31" s="405">
        <v>0.5349999999999999</v>
      </c>
      <c r="G31" s="407">
        <f t="shared" si="15"/>
        <v>120.65</v>
      </c>
      <c r="H31" s="408">
        <f t="shared" si="1"/>
        <v>0.003315146054646466</v>
      </c>
      <c r="I31" s="409">
        <v>36.76</v>
      </c>
      <c r="J31" s="405">
        <v>109.105</v>
      </c>
      <c r="K31" s="406">
        <v>0.198</v>
      </c>
      <c r="L31" s="405">
        <v>0.025</v>
      </c>
      <c r="M31" s="407">
        <f t="shared" si="16"/>
        <v>146.08800000000002</v>
      </c>
      <c r="N31" s="410">
        <f t="shared" si="17"/>
        <v>-0.17412792289578893</v>
      </c>
      <c r="O31" s="404">
        <v>195.125</v>
      </c>
      <c r="P31" s="405">
        <v>645.532</v>
      </c>
      <c r="Q31" s="406">
        <v>3.579999999999999</v>
      </c>
      <c r="R31" s="405">
        <v>3.3049999999999997</v>
      </c>
      <c r="S31" s="407">
        <f t="shared" si="18"/>
        <v>847.542</v>
      </c>
      <c r="T31" s="408">
        <f t="shared" si="5"/>
        <v>0.004083134531069239</v>
      </c>
      <c r="U31" s="409">
        <v>216.66299999999998</v>
      </c>
      <c r="V31" s="405">
        <v>580.6960000000001</v>
      </c>
      <c r="W31" s="406">
        <v>4.826</v>
      </c>
      <c r="X31" s="405">
        <v>3.5739999999999994</v>
      </c>
      <c r="Y31" s="407">
        <f t="shared" si="19"/>
        <v>805.7590000000001</v>
      </c>
      <c r="Z31" s="411">
        <f t="shared" si="20"/>
        <v>0.05185545553943527</v>
      </c>
    </row>
    <row r="32" spans="1:26" ht="18.75" customHeight="1">
      <c r="A32" s="452" t="s">
        <v>488</v>
      </c>
      <c r="B32" s="453" t="s">
        <v>489</v>
      </c>
      <c r="C32" s="404">
        <v>38.9</v>
      </c>
      <c r="D32" s="405">
        <v>40.01</v>
      </c>
      <c r="E32" s="406">
        <v>19.166000000000004</v>
      </c>
      <c r="F32" s="405">
        <v>19.511999999999997</v>
      </c>
      <c r="G32" s="407">
        <f t="shared" si="15"/>
        <v>117.588</v>
      </c>
      <c r="H32" s="408">
        <f t="shared" si="1"/>
        <v>0.003231010313085525</v>
      </c>
      <c r="I32" s="409">
        <v>20</v>
      </c>
      <c r="J32" s="405">
        <v>19.4</v>
      </c>
      <c r="K32" s="406">
        <v>60.794999999999995</v>
      </c>
      <c r="L32" s="405">
        <v>47.00999999999999</v>
      </c>
      <c r="M32" s="407">
        <f t="shared" si="16"/>
        <v>147.20499999999998</v>
      </c>
      <c r="N32" s="410">
        <f t="shared" si="17"/>
        <v>-0.2011956115621072</v>
      </c>
      <c r="O32" s="404">
        <v>190.07000000000002</v>
      </c>
      <c r="P32" s="405">
        <v>194.52999999999997</v>
      </c>
      <c r="Q32" s="406">
        <v>220.53499999999997</v>
      </c>
      <c r="R32" s="405">
        <v>198.197</v>
      </c>
      <c r="S32" s="407">
        <f t="shared" si="18"/>
        <v>803.332</v>
      </c>
      <c r="T32" s="408">
        <f t="shared" si="5"/>
        <v>0.0038701475904591325</v>
      </c>
      <c r="U32" s="409">
        <v>141.5</v>
      </c>
      <c r="V32" s="405">
        <v>258.09999999999997</v>
      </c>
      <c r="W32" s="406">
        <v>263.84800000000007</v>
      </c>
      <c r="X32" s="405">
        <v>234.40100000000004</v>
      </c>
      <c r="Y32" s="407">
        <f t="shared" si="19"/>
        <v>897.8490000000002</v>
      </c>
      <c r="Z32" s="411">
        <f t="shared" si="20"/>
        <v>-0.10527048534887284</v>
      </c>
    </row>
    <row r="33" spans="1:26" ht="18.75" customHeight="1">
      <c r="A33" s="452" t="s">
        <v>490</v>
      </c>
      <c r="B33" s="453" t="s">
        <v>490</v>
      </c>
      <c r="C33" s="404">
        <v>46.69</v>
      </c>
      <c r="D33" s="405">
        <v>57.29200000000001</v>
      </c>
      <c r="E33" s="406">
        <v>0.16</v>
      </c>
      <c r="F33" s="405">
        <v>0.22</v>
      </c>
      <c r="G33" s="407">
        <f t="shared" si="15"/>
        <v>104.362</v>
      </c>
      <c r="H33" s="408">
        <f t="shared" si="1"/>
        <v>0.002867594467923866</v>
      </c>
      <c r="I33" s="409">
        <v>44.96</v>
      </c>
      <c r="J33" s="405">
        <v>52.89999999999999</v>
      </c>
      <c r="K33" s="406">
        <v>0.29500000000000004</v>
      </c>
      <c r="L33" s="405">
        <v>1.105</v>
      </c>
      <c r="M33" s="407">
        <f t="shared" si="16"/>
        <v>99.25999999999999</v>
      </c>
      <c r="N33" s="410">
        <f t="shared" si="17"/>
        <v>0.05140036268386061</v>
      </c>
      <c r="O33" s="404">
        <v>241.84</v>
      </c>
      <c r="P33" s="405">
        <v>308.65199999999993</v>
      </c>
      <c r="Q33" s="406">
        <v>2.775</v>
      </c>
      <c r="R33" s="405">
        <v>4.7059999999999995</v>
      </c>
      <c r="S33" s="407">
        <f t="shared" si="18"/>
        <v>557.973</v>
      </c>
      <c r="T33" s="408">
        <f t="shared" si="5"/>
        <v>0.002688101384597219</v>
      </c>
      <c r="U33" s="409">
        <v>216.66999999999993</v>
      </c>
      <c r="V33" s="405">
        <v>284.11</v>
      </c>
      <c r="W33" s="406">
        <v>1.4250000000000003</v>
      </c>
      <c r="X33" s="405">
        <v>3.6800000000000006</v>
      </c>
      <c r="Y33" s="407">
        <f t="shared" si="19"/>
        <v>505.885</v>
      </c>
      <c r="Z33" s="411">
        <f t="shared" si="20"/>
        <v>0.10296411239708614</v>
      </c>
    </row>
    <row r="34" spans="1:26" ht="18.75" customHeight="1">
      <c r="A34" s="452" t="s">
        <v>442</v>
      </c>
      <c r="B34" s="453" t="s">
        <v>443</v>
      </c>
      <c r="C34" s="404">
        <v>47.011</v>
      </c>
      <c r="D34" s="405">
        <v>51.233000000000004</v>
      </c>
      <c r="E34" s="406">
        <v>2.183</v>
      </c>
      <c r="F34" s="405">
        <v>3.896</v>
      </c>
      <c r="G34" s="407">
        <f t="shared" si="15"/>
        <v>104.323</v>
      </c>
      <c r="H34" s="408">
        <f t="shared" si="1"/>
        <v>0.002866522850052907</v>
      </c>
      <c r="I34" s="409">
        <v>25.509</v>
      </c>
      <c r="J34" s="405">
        <v>60.683</v>
      </c>
      <c r="K34" s="406">
        <v>18.943</v>
      </c>
      <c r="L34" s="405">
        <v>11.542</v>
      </c>
      <c r="M34" s="407">
        <f t="shared" si="16"/>
        <v>116.677</v>
      </c>
      <c r="N34" s="410">
        <f t="shared" si="17"/>
        <v>-0.10588205044696053</v>
      </c>
      <c r="O34" s="404">
        <v>118.569</v>
      </c>
      <c r="P34" s="405">
        <v>296.391</v>
      </c>
      <c r="Q34" s="406">
        <v>246.14800000000005</v>
      </c>
      <c r="R34" s="405">
        <v>43.63</v>
      </c>
      <c r="S34" s="407">
        <f t="shared" si="18"/>
        <v>704.738</v>
      </c>
      <c r="T34" s="408">
        <f t="shared" si="5"/>
        <v>0.0033951592524696993</v>
      </c>
      <c r="U34" s="409">
        <v>333.413</v>
      </c>
      <c r="V34" s="405">
        <v>463.02500000000003</v>
      </c>
      <c r="W34" s="406">
        <v>52.96099999999999</v>
      </c>
      <c r="X34" s="405">
        <v>22.644000000000002</v>
      </c>
      <c r="Y34" s="407">
        <f t="shared" si="19"/>
        <v>872.0430000000001</v>
      </c>
      <c r="Z34" s="411">
        <f t="shared" si="20"/>
        <v>-0.19185407141620314</v>
      </c>
    </row>
    <row r="35" spans="1:26" ht="18.75" customHeight="1">
      <c r="A35" s="452" t="s">
        <v>491</v>
      </c>
      <c r="B35" s="453" t="s">
        <v>491</v>
      </c>
      <c r="C35" s="404">
        <v>48.421</v>
      </c>
      <c r="D35" s="405">
        <v>44.972</v>
      </c>
      <c r="E35" s="406">
        <v>0.381</v>
      </c>
      <c r="F35" s="405">
        <v>0.23700000000000002</v>
      </c>
      <c r="G35" s="407">
        <f t="shared" si="15"/>
        <v>94.011</v>
      </c>
      <c r="H35" s="408">
        <f t="shared" si="1"/>
        <v>0.0025831760940188053</v>
      </c>
      <c r="I35" s="409">
        <v>43.965999999999994</v>
      </c>
      <c r="J35" s="405">
        <v>39.526999999999994</v>
      </c>
      <c r="K35" s="406">
        <v>0.25</v>
      </c>
      <c r="L35" s="405">
        <v>0.615</v>
      </c>
      <c r="M35" s="407">
        <f t="shared" si="16"/>
        <v>84.35799999999999</v>
      </c>
      <c r="N35" s="410" t="s">
        <v>45</v>
      </c>
      <c r="O35" s="404">
        <v>256.632</v>
      </c>
      <c r="P35" s="405">
        <v>266.377</v>
      </c>
      <c r="Q35" s="406">
        <v>1.499</v>
      </c>
      <c r="R35" s="405">
        <v>1.577</v>
      </c>
      <c r="S35" s="407">
        <f t="shared" si="18"/>
        <v>526.085</v>
      </c>
      <c r="T35" s="408">
        <f t="shared" si="5"/>
        <v>0.002534477146592807</v>
      </c>
      <c r="U35" s="409">
        <v>223.09300000000005</v>
      </c>
      <c r="V35" s="405">
        <v>228.20099999999996</v>
      </c>
      <c r="W35" s="406">
        <v>1.7870000000000001</v>
      </c>
      <c r="X35" s="405">
        <v>3.126</v>
      </c>
      <c r="Y35" s="407">
        <f t="shared" si="19"/>
        <v>456.20699999999994</v>
      </c>
      <c r="Z35" s="411">
        <f t="shared" si="20"/>
        <v>0.15317169618177728</v>
      </c>
    </row>
    <row r="36" spans="1:26" ht="18.75" customHeight="1">
      <c r="A36" s="452" t="s">
        <v>462</v>
      </c>
      <c r="B36" s="453" t="s">
        <v>476</v>
      </c>
      <c r="C36" s="404">
        <v>0</v>
      </c>
      <c r="D36" s="405">
        <v>0</v>
      </c>
      <c r="E36" s="406">
        <v>40.847</v>
      </c>
      <c r="F36" s="405">
        <v>48.545</v>
      </c>
      <c r="G36" s="407">
        <f t="shared" si="15"/>
        <v>89.392</v>
      </c>
      <c r="H36" s="408">
        <f t="shared" si="1"/>
        <v>0.002456258069763422</v>
      </c>
      <c r="I36" s="409">
        <v>14.27</v>
      </c>
      <c r="J36" s="405">
        <v>10.020000000000001</v>
      </c>
      <c r="K36" s="406">
        <v>53.74900000000001</v>
      </c>
      <c r="L36" s="405">
        <v>57.003</v>
      </c>
      <c r="M36" s="407">
        <f t="shared" si="16"/>
        <v>135.04200000000003</v>
      </c>
      <c r="N36" s="410">
        <f t="shared" si="17"/>
        <v>-0.33804297922127946</v>
      </c>
      <c r="O36" s="404">
        <v>64.04</v>
      </c>
      <c r="P36" s="405">
        <v>22.549999999999997</v>
      </c>
      <c r="Q36" s="406">
        <v>213.68499999999995</v>
      </c>
      <c r="R36" s="405">
        <v>249.37999999999997</v>
      </c>
      <c r="S36" s="407">
        <f t="shared" si="18"/>
        <v>549.655</v>
      </c>
      <c r="T36" s="408">
        <f t="shared" si="5"/>
        <v>0.0026480284288859578</v>
      </c>
      <c r="U36" s="409">
        <v>263.025</v>
      </c>
      <c r="V36" s="405">
        <v>75.94000000000001</v>
      </c>
      <c r="W36" s="406">
        <v>221.64700000000005</v>
      </c>
      <c r="X36" s="405">
        <v>221.63999999999996</v>
      </c>
      <c r="Y36" s="407">
        <f t="shared" si="19"/>
        <v>782.2520000000001</v>
      </c>
      <c r="Z36" s="411">
        <f t="shared" si="20"/>
        <v>-0.2973428000184085</v>
      </c>
    </row>
    <row r="37" spans="1:26" ht="18.75" customHeight="1">
      <c r="A37" s="452" t="s">
        <v>452</v>
      </c>
      <c r="B37" s="453" t="s">
        <v>453</v>
      </c>
      <c r="C37" s="404">
        <v>4.258</v>
      </c>
      <c r="D37" s="405">
        <v>6.930000000000001</v>
      </c>
      <c r="E37" s="406">
        <v>38.622</v>
      </c>
      <c r="F37" s="405">
        <v>38.618999999999986</v>
      </c>
      <c r="G37" s="407">
        <f>SUM(C37:F37)</f>
        <v>88.42899999999999</v>
      </c>
      <c r="H37" s="408">
        <f>G37/$G$9</f>
        <v>0.0024297973515651247</v>
      </c>
      <c r="I37" s="409">
        <v>0</v>
      </c>
      <c r="J37" s="405">
        <v>0.491</v>
      </c>
      <c r="K37" s="406">
        <v>36.074</v>
      </c>
      <c r="L37" s="405">
        <v>61.824</v>
      </c>
      <c r="M37" s="407">
        <f>SUM(I37:L37)</f>
        <v>98.389</v>
      </c>
      <c r="N37" s="410">
        <f>IF(ISERROR(G37/M37-1),"         /0",(G37/M37-1))</f>
        <v>-0.10123082864954425</v>
      </c>
      <c r="O37" s="404">
        <v>17.342000000000002</v>
      </c>
      <c r="P37" s="405">
        <v>28.818000000000005</v>
      </c>
      <c r="Q37" s="406">
        <v>262.95599999999996</v>
      </c>
      <c r="R37" s="405">
        <v>274.524</v>
      </c>
      <c r="S37" s="407">
        <f>SUM(O37:R37)</f>
        <v>583.64</v>
      </c>
      <c r="T37" s="408">
        <f>S37/$S$9</f>
        <v>0.0028117552141525147</v>
      </c>
      <c r="U37" s="409">
        <v>3.3749999999999996</v>
      </c>
      <c r="V37" s="405">
        <v>7.202</v>
      </c>
      <c r="W37" s="406">
        <v>215.03299999999996</v>
      </c>
      <c r="X37" s="405">
        <v>266.11</v>
      </c>
      <c r="Y37" s="407">
        <f>SUM(U37:X37)</f>
        <v>491.71999999999997</v>
      </c>
      <c r="Z37" s="411">
        <f>IF(ISERROR(S37/Y37-1),"         /0",IF(S37/Y37&gt;5,"  *  ",(S37/Y37-1)))</f>
        <v>0.18693565443748472</v>
      </c>
    </row>
    <row r="38" spans="1:26" ht="18.75" customHeight="1">
      <c r="A38" s="452" t="s">
        <v>470</v>
      </c>
      <c r="B38" s="453" t="s">
        <v>492</v>
      </c>
      <c r="C38" s="404">
        <v>24.220000000000002</v>
      </c>
      <c r="D38" s="405">
        <v>54.1</v>
      </c>
      <c r="E38" s="406">
        <v>0.18</v>
      </c>
      <c r="F38" s="405">
        <v>0.401</v>
      </c>
      <c r="G38" s="407">
        <f t="shared" si="15"/>
        <v>78.90100000000001</v>
      </c>
      <c r="H38" s="408">
        <f t="shared" si="1"/>
        <v>0.0021679928624754314</v>
      </c>
      <c r="I38" s="409">
        <v>0</v>
      </c>
      <c r="J38" s="405">
        <v>3.53</v>
      </c>
      <c r="K38" s="406">
        <v>0.265</v>
      </c>
      <c r="L38" s="405">
        <v>1.6400000000000001</v>
      </c>
      <c r="M38" s="407">
        <f t="shared" si="16"/>
        <v>5.4350000000000005</v>
      </c>
      <c r="N38" s="410" t="s">
        <v>45</v>
      </c>
      <c r="O38" s="404">
        <v>31.220000000000002</v>
      </c>
      <c r="P38" s="405">
        <v>180.39</v>
      </c>
      <c r="Q38" s="406">
        <v>1.1880000000000004</v>
      </c>
      <c r="R38" s="405">
        <v>4.818999999999999</v>
      </c>
      <c r="S38" s="407">
        <f t="shared" si="18"/>
        <v>217.61699999999996</v>
      </c>
      <c r="T38" s="408">
        <f t="shared" si="5"/>
        <v>0.0010483958166647724</v>
      </c>
      <c r="U38" s="409">
        <v>1.9800000000000002</v>
      </c>
      <c r="V38" s="405">
        <v>13.33</v>
      </c>
      <c r="W38" s="406">
        <v>0.8400000000000001</v>
      </c>
      <c r="X38" s="405">
        <v>6.077</v>
      </c>
      <c r="Y38" s="407">
        <f t="shared" si="19"/>
        <v>22.227000000000004</v>
      </c>
      <c r="Z38" s="411" t="str">
        <f t="shared" si="20"/>
        <v>  *  </v>
      </c>
    </row>
    <row r="39" spans="1:26" ht="18.75" customHeight="1">
      <c r="A39" s="452" t="s">
        <v>415</v>
      </c>
      <c r="B39" s="453" t="s">
        <v>416</v>
      </c>
      <c r="C39" s="404">
        <v>2.391</v>
      </c>
      <c r="D39" s="405">
        <v>9.849</v>
      </c>
      <c r="E39" s="406">
        <v>20.252000000000002</v>
      </c>
      <c r="F39" s="405">
        <v>33.874</v>
      </c>
      <c r="G39" s="407">
        <f t="shared" si="15"/>
        <v>66.36600000000001</v>
      </c>
      <c r="H39" s="408">
        <f t="shared" si="1"/>
        <v>0.001823563887796663</v>
      </c>
      <c r="I39" s="409">
        <v>1.8769999999999998</v>
      </c>
      <c r="J39" s="405">
        <v>5.474</v>
      </c>
      <c r="K39" s="406">
        <v>17.985</v>
      </c>
      <c r="L39" s="405">
        <v>17.808000000000003</v>
      </c>
      <c r="M39" s="407">
        <f t="shared" si="16"/>
        <v>43.144000000000005</v>
      </c>
      <c r="N39" s="410">
        <f t="shared" si="17"/>
        <v>0.5382440200259597</v>
      </c>
      <c r="O39" s="404">
        <v>23.193000000000005</v>
      </c>
      <c r="P39" s="405">
        <v>80.558</v>
      </c>
      <c r="Q39" s="406">
        <v>139.29800000000006</v>
      </c>
      <c r="R39" s="405">
        <v>174.03</v>
      </c>
      <c r="S39" s="407">
        <f t="shared" si="18"/>
        <v>417.07900000000006</v>
      </c>
      <c r="T39" s="408">
        <f t="shared" si="5"/>
        <v>0.0020093277584872812</v>
      </c>
      <c r="U39" s="409">
        <v>57.39399999999999</v>
      </c>
      <c r="V39" s="405">
        <v>215.13500000000002</v>
      </c>
      <c r="W39" s="406">
        <v>164.858</v>
      </c>
      <c r="X39" s="405">
        <v>164.62800000000004</v>
      </c>
      <c r="Y39" s="407">
        <f t="shared" si="19"/>
        <v>602.0150000000001</v>
      </c>
      <c r="Z39" s="411">
        <f t="shared" si="20"/>
        <v>-0.307195003446758</v>
      </c>
    </row>
    <row r="40" spans="1:26" ht="18.75" customHeight="1">
      <c r="A40" s="452" t="s">
        <v>432</v>
      </c>
      <c r="B40" s="453" t="s">
        <v>433</v>
      </c>
      <c r="C40" s="404">
        <v>30.543</v>
      </c>
      <c r="D40" s="405">
        <v>34.68</v>
      </c>
      <c r="E40" s="406">
        <v>0</v>
      </c>
      <c r="F40" s="405">
        <v>0</v>
      </c>
      <c r="G40" s="407">
        <f t="shared" si="15"/>
        <v>65.223</v>
      </c>
      <c r="H40" s="408">
        <f t="shared" si="1"/>
        <v>0.0017921572409631697</v>
      </c>
      <c r="I40" s="409">
        <v>31.486</v>
      </c>
      <c r="J40" s="405">
        <v>31.536</v>
      </c>
      <c r="K40" s="406">
        <v>0.175</v>
      </c>
      <c r="L40" s="405">
        <v>1.809</v>
      </c>
      <c r="M40" s="407">
        <f t="shared" si="16"/>
        <v>65.006</v>
      </c>
      <c r="N40" s="410">
        <f t="shared" si="17"/>
        <v>0.003338153401224453</v>
      </c>
      <c r="O40" s="404">
        <v>320.476</v>
      </c>
      <c r="P40" s="405">
        <v>252.15799999999996</v>
      </c>
      <c r="Q40" s="406">
        <v>0.675</v>
      </c>
      <c r="R40" s="405">
        <v>4.5520000000000005</v>
      </c>
      <c r="S40" s="407">
        <f t="shared" si="18"/>
        <v>577.861</v>
      </c>
      <c r="T40" s="408">
        <f t="shared" si="5"/>
        <v>0.002783914193347588</v>
      </c>
      <c r="U40" s="409">
        <v>192.066</v>
      </c>
      <c r="V40" s="405">
        <v>195.99599999999998</v>
      </c>
      <c r="W40" s="406">
        <v>5.316999999999998</v>
      </c>
      <c r="X40" s="405">
        <v>9.859</v>
      </c>
      <c r="Y40" s="407">
        <f t="shared" si="19"/>
        <v>403.238</v>
      </c>
      <c r="Z40" s="411">
        <f t="shared" si="20"/>
        <v>0.43305194450919804</v>
      </c>
    </row>
    <row r="41" spans="1:26" ht="18.75" customHeight="1">
      <c r="A41" s="452" t="s">
        <v>450</v>
      </c>
      <c r="B41" s="453" t="s">
        <v>451</v>
      </c>
      <c r="C41" s="404">
        <v>13.16</v>
      </c>
      <c r="D41" s="405">
        <v>16.93</v>
      </c>
      <c r="E41" s="406">
        <v>11.128</v>
      </c>
      <c r="F41" s="405">
        <v>20.932999999999996</v>
      </c>
      <c r="G41" s="407">
        <f t="shared" si="15"/>
        <v>62.150999999999996</v>
      </c>
      <c r="H41" s="408">
        <f t="shared" si="1"/>
        <v>0.0017077467255891628</v>
      </c>
      <c r="I41" s="409">
        <v>23.56</v>
      </c>
      <c r="J41" s="405">
        <v>43.736999999999995</v>
      </c>
      <c r="K41" s="406">
        <v>12.231</v>
      </c>
      <c r="L41" s="405">
        <v>19.951999999999998</v>
      </c>
      <c r="M41" s="407">
        <f t="shared" si="16"/>
        <v>99.47999999999999</v>
      </c>
      <c r="N41" s="410">
        <f t="shared" si="17"/>
        <v>-0.3752412545235223</v>
      </c>
      <c r="O41" s="404">
        <v>50.72</v>
      </c>
      <c r="P41" s="405">
        <v>58.949999999999996</v>
      </c>
      <c r="Q41" s="406">
        <v>53.78399999999999</v>
      </c>
      <c r="R41" s="405">
        <v>118.96499999999999</v>
      </c>
      <c r="S41" s="407">
        <f t="shared" si="18"/>
        <v>282.419</v>
      </c>
      <c r="T41" s="408">
        <f t="shared" si="5"/>
        <v>0.0013605871698748185</v>
      </c>
      <c r="U41" s="409">
        <v>111.672</v>
      </c>
      <c r="V41" s="405">
        <v>278.76300000000003</v>
      </c>
      <c r="W41" s="406">
        <v>81.81099999999999</v>
      </c>
      <c r="X41" s="405">
        <v>123.72999999999999</v>
      </c>
      <c r="Y41" s="407">
        <f t="shared" si="19"/>
        <v>595.976</v>
      </c>
      <c r="Z41" s="411">
        <f t="shared" si="20"/>
        <v>-0.5261235351759131</v>
      </c>
    </row>
    <row r="42" spans="1:26" ht="18.75" customHeight="1">
      <c r="A42" s="452" t="s">
        <v>493</v>
      </c>
      <c r="B42" s="453" t="s">
        <v>494</v>
      </c>
      <c r="C42" s="404">
        <v>4.115</v>
      </c>
      <c r="D42" s="405">
        <v>36.07</v>
      </c>
      <c r="E42" s="406">
        <v>5.7</v>
      </c>
      <c r="F42" s="405">
        <v>14.3</v>
      </c>
      <c r="G42" s="407">
        <f t="shared" si="15"/>
        <v>60.185</v>
      </c>
      <c r="H42" s="408">
        <f t="shared" si="1"/>
        <v>0.001653726193940303</v>
      </c>
      <c r="I42" s="409">
        <v>10.62</v>
      </c>
      <c r="J42" s="405">
        <v>57.98</v>
      </c>
      <c r="K42" s="406">
        <v>0</v>
      </c>
      <c r="L42" s="405">
        <v>0.05</v>
      </c>
      <c r="M42" s="407">
        <f t="shared" si="16"/>
        <v>68.64999999999999</v>
      </c>
      <c r="N42" s="410">
        <f t="shared" si="17"/>
        <v>-0.12330662782228685</v>
      </c>
      <c r="O42" s="404">
        <v>44.15500000000001</v>
      </c>
      <c r="P42" s="405">
        <v>242.82999999999998</v>
      </c>
      <c r="Q42" s="406">
        <v>6.220000000000001</v>
      </c>
      <c r="R42" s="405">
        <v>14.997</v>
      </c>
      <c r="S42" s="407">
        <f t="shared" si="18"/>
        <v>308.20200000000006</v>
      </c>
      <c r="T42" s="408">
        <f t="shared" si="5"/>
        <v>0.0014847998432462367</v>
      </c>
      <c r="U42" s="409">
        <v>69.658</v>
      </c>
      <c r="V42" s="405">
        <v>392.9239999999999</v>
      </c>
      <c r="W42" s="406">
        <v>0.8240000000000001</v>
      </c>
      <c r="X42" s="405">
        <v>0.9710000000000002</v>
      </c>
      <c r="Y42" s="407">
        <f t="shared" si="19"/>
        <v>464.37699999999995</v>
      </c>
      <c r="Z42" s="411">
        <f t="shared" si="20"/>
        <v>-0.3363107991997879</v>
      </c>
    </row>
    <row r="43" spans="1:26" ht="18.75" customHeight="1">
      <c r="A43" s="452" t="s">
        <v>436</v>
      </c>
      <c r="B43" s="453" t="s">
        <v>437</v>
      </c>
      <c r="C43" s="404">
        <v>7.325</v>
      </c>
      <c r="D43" s="405">
        <v>49.269999999999996</v>
      </c>
      <c r="E43" s="406">
        <v>0.9</v>
      </c>
      <c r="F43" s="405">
        <v>1.3</v>
      </c>
      <c r="G43" s="407">
        <f t="shared" si="15"/>
        <v>58.794999999999995</v>
      </c>
      <c r="H43" s="408">
        <f t="shared" si="1"/>
        <v>0.001615532633924069</v>
      </c>
      <c r="I43" s="409">
        <v>6.236</v>
      </c>
      <c r="J43" s="405">
        <v>32.808</v>
      </c>
      <c r="K43" s="406">
        <v>2.7399999999999998</v>
      </c>
      <c r="L43" s="405">
        <v>8.242</v>
      </c>
      <c r="M43" s="407">
        <f t="shared" si="16"/>
        <v>50.025999999999996</v>
      </c>
      <c r="N43" s="410">
        <f t="shared" si="17"/>
        <v>0.17528884979810488</v>
      </c>
      <c r="O43" s="404">
        <v>30.052999999999997</v>
      </c>
      <c r="P43" s="405">
        <v>205.17</v>
      </c>
      <c r="Q43" s="406">
        <v>11.969000000000001</v>
      </c>
      <c r="R43" s="405">
        <v>14.620999999999999</v>
      </c>
      <c r="S43" s="407">
        <f t="shared" si="18"/>
        <v>261.813</v>
      </c>
      <c r="T43" s="408">
        <f t="shared" si="5"/>
        <v>0.0012613153106074161</v>
      </c>
      <c r="U43" s="409">
        <v>37.16799999999999</v>
      </c>
      <c r="V43" s="405">
        <v>175.654</v>
      </c>
      <c r="W43" s="406">
        <v>30.889</v>
      </c>
      <c r="X43" s="405">
        <v>54.52199999999999</v>
      </c>
      <c r="Y43" s="407">
        <f t="shared" si="19"/>
        <v>298.233</v>
      </c>
      <c r="Z43" s="411">
        <f t="shared" si="20"/>
        <v>-0.122119282574363</v>
      </c>
    </row>
    <row r="44" spans="1:26" ht="18.75" customHeight="1">
      <c r="A44" s="452" t="s">
        <v>468</v>
      </c>
      <c r="B44" s="453" t="s">
        <v>469</v>
      </c>
      <c r="C44" s="404">
        <v>0.049</v>
      </c>
      <c r="D44" s="405">
        <v>0.8420000000000001</v>
      </c>
      <c r="E44" s="406">
        <v>21.728</v>
      </c>
      <c r="F44" s="405">
        <v>32.582</v>
      </c>
      <c r="G44" s="407">
        <f t="shared" si="15"/>
        <v>55.20100000000001</v>
      </c>
      <c r="H44" s="408">
        <f t="shared" si="1"/>
        <v>0.0015167789255079948</v>
      </c>
      <c r="I44" s="409"/>
      <c r="J44" s="405"/>
      <c r="K44" s="406">
        <v>15.231</v>
      </c>
      <c r="L44" s="405">
        <v>25.475</v>
      </c>
      <c r="M44" s="407">
        <f t="shared" si="16"/>
        <v>40.706</v>
      </c>
      <c r="N44" s="410">
        <f t="shared" si="17"/>
        <v>0.3560900113005454</v>
      </c>
      <c r="O44" s="404">
        <v>0.049</v>
      </c>
      <c r="P44" s="405">
        <v>3.596</v>
      </c>
      <c r="Q44" s="406">
        <v>120.78400000000002</v>
      </c>
      <c r="R44" s="405">
        <v>148.802</v>
      </c>
      <c r="S44" s="407">
        <f t="shared" si="18"/>
        <v>273.231</v>
      </c>
      <c r="T44" s="408">
        <f t="shared" si="5"/>
        <v>0.001316322885542639</v>
      </c>
      <c r="U44" s="409">
        <v>0.909</v>
      </c>
      <c r="V44" s="405">
        <v>2.405</v>
      </c>
      <c r="W44" s="406">
        <v>98.26999999999998</v>
      </c>
      <c r="X44" s="405">
        <v>135.75400000000002</v>
      </c>
      <c r="Y44" s="407">
        <f t="shared" si="19"/>
        <v>237.338</v>
      </c>
      <c r="Z44" s="411">
        <f t="shared" si="20"/>
        <v>0.1512315769071957</v>
      </c>
    </row>
    <row r="45" spans="1:26" ht="18.75" customHeight="1">
      <c r="A45" s="452" t="s">
        <v>495</v>
      </c>
      <c r="B45" s="453" t="s">
        <v>495</v>
      </c>
      <c r="C45" s="404">
        <v>0</v>
      </c>
      <c r="D45" s="405">
        <v>53.11</v>
      </c>
      <c r="E45" s="406">
        <v>0</v>
      </c>
      <c r="F45" s="405">
        <v>0</v>
      </c>
      <c r="G45" s="407">
        <f t="shared" si="15"/>
        <v>53.11</v>
      </c>
      <c r="H45" s="408">
        <f t="shared" si="1"/>
        <v>0.0014593237211958042</v>
      </c>
      <c r="I45" s="409">
        <v>0</v>
      </c>
      <c r="J45" s="405">
        <v>60.6</v>
      </c>
      <c r="K45" s="406"/>
      <c r="L45" s="405"/>
      <c r="M45" s="407">
        <f t="shared" si="16"/>
        <v>60.6</v>
      </c>
      <c r="N45" s="410">
        <f t="shared" si="17"/>
        <v>-0.12359735973597363</v>
      </c>
      <c r="O45" s="404">
        <v>0</v>
      </c>
      <c r="P45" s="405">
        <v>286.93</v>
      </c>
      <c r="Q45" s="406"/>
      <c r="R45" s="405"/>
      <c r="S45" s="407">
        <f t="shared" si="18"/>
        <v>286.93</v>
      </c>
      <c r="T45" s="408">
        <f t="shared" si="5"/>
        <v>0.0013823194496552346</v>
      </c>
      <c r="U45" s="409">
        <v>0.4</v>
      </c>
      <c r="V45" s="405">
        <v>483.78999999999996</v>
      </c>
      <c r="W45" s="406">
        <v>1.544</v>
      </c>
      <c r="X45" s="405">
        <v>1.544</v>
      </c>
      <c r="Y45" s="407">
        <f t="shared" si="19"/>
        <v>487.2779999999999</v>
      </c>
      <c r="Z45" s="411">
        <f t="shared" si="20"/>
        <v>-0.4111574912062518</v>
      </c>
    </row>
    <row r="46" spans="1:26" ht="18.75" customHeight="1">
      <c r="A46" s="452" t="s">
        <v>444</v>
      </c>
      <c r="B46" s="453" t="s">
        <v>445</v>
      </c>
      <c r="C46" s="404">
        <v>47.80500000000001</v>
      </c>
      <c r="D46" s="405">
        <v>4.625</v>
      </c>
      <c r="E46" s="406">
        <v>0.181</v>
      </c>
      <c r="F46" s="405">
        <v>0.05</v>
      </c>
      <c r="G46" s="407">
        <f t="shared" si="15"/>
        <v>52.661</v>
      </c>
      <c r="H46" s="408">
        <f t="shared" si="1"/>
        <v>0.0014469863769891217</v>
      </c>
      <c r="I46" s="409">
        <v>62.954</v>
      </c>
      <c r="J46" s="405">
        <v>6.823</v>
      </c>
      <c r="K46" s="406">
        <v>0</v>
      </c>
      <c r="L46" s="405">
        <v>0.05</v>
      </c>
      <c r="M46" s="407">
        <f t="shared" si="16"/>
        <v>69.827</v>
      </c>
      <c r="N46" s="410">
        <f t="shared" si="17"/>
        <v>-0.24583613788362668</v>
      </c>
      <c r="O46" s="404">
        <v>259.50300000000004</v>
      </c>
      <c r="P46" s="405">
        <v>25.565999999999995</v>
      </c>
      <c r="Q46" s="406">
        <v>2.7059999999999995</v>
      </c>
      <c r="R46" s="405">
        <v>7.88</v>
      </c>
      <c r="S46" s="407">
        <f t="shared" si="18"/>
        <v>295.65500000000003</v>
      </c>
      <c r="T46" s="408">
        <f t="shared" si="5"/>
        <v>0.001424353176342029</v>
      </c>
      <c r="U46" s="409">
        <v>502.56599999999986</v>
      </c>
      <c r="V46" s="405">
        <v>75.089</v>
      </c>
      <c r="W46" s="406">
        <v>1.93</v>
      </c>
      <c r="X46" s="405">
        <v>1.693</v>
      </c>
      <c r="Y46" s="407">
        <f t="shared" si="19"/>
        <v>581.2779999999998</v>
      </c>
      <c r="Z46" s="411">
        <f t="shared" si="20"/>
        <v>-0.49137073826981215</v>
      </c>
    </row>
    <row r="47" spans="1:26" ht="18.75" customHeight="1">
      <c r="A47" s="452" t="s">
        <v>440</v>
      </c>
      <c r="B47" s="453" t="s">
        <v>441</v>
      </c>
      <c r="C47" s="404">
        <v>17.235</v>
      </c>
      <c r="D47" s="405">
        <v>22.275999999999996</v>
      </c>
      <c r="E47" s="406">
        <v>0.461</v>
      </c>
      <c r="F47" s="405">
        <v>5.271999999999999</v>
      </c>
      <c r="G47" s="407">
        <f t="shared" si="15"/>
        <v>45.24399999999999</v>
      </c>
      <c r="H47" s="408">
        <f t="shared" si="1"/>
        <v>0.0012431866398377512</v>
      </c>
      <c r="I47" s="409">
        <v>14.004999999999999</v>
      </c>
      <c r="J47" s="405">
        <v>18.78</v>
      </c>
      <c r="K47" s="406">
        <v>0.37</v>
      </c>
      <c r="L47" s="405">
        <v>3.09</v>
      </c>
      <c r="M47" s="407">
        <f t="shared" si="16"/>
        <v>36.24499999999999</v>
      </c>
      <c r="N47" s="410">
        <f t="shared" si="17"/>
        <v>0.24828252172713494</v>
      </c>
      <c r="O47" s="404">
        <v>104.143</v>
      </c>
      <c r="P47" s="405">
        <v>120.35300000000001</v>
      </c>
      <c r="Q47" s="406">
        <v>3.3890000000000002</v>
      </c>
      <c r="R47" s="405">
        <v>8.171000000000001</v>
      </c>
      <c r="S47" s="407">
        <f t="shared" si="18"/>
        <v>236.056</v>
      </c>
      <c r="T47" s="408">
        <f t="shared" si="5"/>
        <v>0.0011372278953327155</v>
      </c>
      <c r="U47" s="409">
        <v>177.98799999999994</v>
      </c>
      <c r="V47" s="405">
        <v>147.764</v>
      </c>
      <c r="W47" s="406">
        <v>11.139</v>
      </c>
      <c r="X47" s="405">
        <v>34.858</v>
      </c>
      <c r="Y47" s="407">
        <f t="shared" si="19"/>
        <v>371.74899999999997</v>
      </c>
      <c r="Z47" s="411">
        <f t="shared" si="20"/>
        <v>-0.3650124142902872</v>
      </c>
    </row>
    <row r="48" spans="1:26" ht="18.75" customHeight="1">
      <c r="A48" s="452" t="s">
        <v>422</v>
      </c>
      <c r="B48" s="453" t="s">
        <v>423</v>
      </c>
      <c r="C48" s="404">
        <v>12.998</v>
      </c>
      <c r="D48" s="405">
        <v>28.197</v>
      </c>
      <c r="E48" s="406">
        <v>2.3080000000000003</v>
      </c>
      <c r="F48" s="405">
        <v>1.316</v>
      </c>
      <c r="G48" s="407">
        <f t="shared" si="15"/>
        <v>44.819</v>
      </c>
      <c r="H48" s="408">
        <f t="shared" si="1"/>
        <v>0.001231508752782428</v>
      </c>
      <c r="I48" s="409">
        <v>12.597</v>
      </c>
      <c r="J48" s="405">
        <v>20.194</v>
      </c>
      <c r="K48" s="406">
        <v>2.938</v>
      </c>
      <c r="L48" s="405">
        <v>3.1580000000000004</v>
      </c>
      <c r="M48" s="407">
        <f t="shared" si="16"/>
        <v>38.887</v>
      </c>
      <c r="N48" s="410">
        <f t="shared" si="17"/>
        <v>0.15254455216396234</v>
      </c>
      <c r="O48" s="404">
        <v>65.485</v>
      </c>
      <c r="P48" s="405">
        <v>114.148</v>
      </c>
      <c r="Q48" s="406">
        <v>12.102000000000002</v>
      </c>
      <c r="R48" s="405">
        <v>11.516</v>
      </c>
      <c r="S48" s="407">
        <f t="shared" si="18"/>
        <v>203.25099999999998</v>
      </c>
      <c r="T48" s="408">
        <f t="shared" si="5"/>
        <v>0.0009791859006094729</v>
      </c>
      <c r="U48" s="409">
        <v>78.09800000000001</v>
      </c>
      <c r="V48" s="405">
        <v>161.096</v>
      </c>
      <c r="W48" s="406">
        <v>22.745000000000008</v>
      </c>
      <c r="X48" s="405">
        <v>23.990999999999996</v>
      </c>
      <c r="Y48" s="407">
        <f t="shared" si="19"/>
        <v>285.93</v>
      </c>
      <c r="Z48" s="411">
        <f t="shared" si="20"/>
        <v>-0.2891581855698948</v>
      </c>
    </row>
    <row r="49" spans="1:26" ht="18.75" customHeight="1">
      <c r="A49" s="452" t="s">
        <v>418</v>
      </c>
      <c r="B49" s="453" t="s">
        <v>419</v>
      </c>
      <c r="C49" s="404">
        <v>21.08</v>
      </c>
      <c r="D49" s="405">
        <v>20.333</v>
      </c>
      <c r="E49" s="406">
        <v>0</v>
      </c>
      <c r="F49" s="405">
        <v>0</v>
      </c>
      <c r="G49" s="407">
        <f t="shared" si="15"/>
        <v>41.413</v>
      </c>
      <c r="H49" s="408">
        <f t="shared" si="1"/>
        <v>0.0011379207920520023</v>
      </c>
      <c r="I49" s="409">
        <v>31.97</v>
      </c>
      <c r="J49" s="405">
        <v>33.008</v>
      </c>
      <c r="K49" s="406">
        <v>1.303</v>
      </c>
      <c r="L49" s="405">
        <v>5.82</v>
      </c>
      <c r="M49" s="407">
        <f t="shared" si="16"/>
        <v>72.101</v>
      </c>
      <c r="N49" s="410">
        <f t="shared" si="17"/>
        <v>-0.4256251646995187</v>
      </c>
      <c r="O49" s="404">
        <v>144.464</v>
      </c>
      <c r="P49" s="405">
        <v>120.90499999999999</v>
      </c>
      <c r="Q49" s="406">
        <v>5.601</v>
      </c>
      <c r="R49" s="405">
        <v>5.603</v>
      </c>
      <c r="S49" s="407">
        <f t="shared" si="18"/>
        <v>276.573</v>
      </c>
      <c r="T49" s="408">
        <f t="shared" si="5"/>
        <v>0.00133242336858989</v>
      </c>
      <c r="U49" s="409">
        <v>161.668</v>
      </c>
      <c r="V49" s="405">
        <v>189.57699999999997</v>
      </c>
      <c r="W49" s="406">
        <v>5.257999999999999</v>
      </c>
      <c r="X49" s="405">
        <v>25.302</v>
      </c>
      <c r="Y49" s="407">
        <f t="shared" si="19"/>
        <v>381.805</v>
      </c>
      <c r="Z49" s="411">
        <f t="shared" si="20"/>
        <v>-0.2756171344010687</v>
      </c>
    </row>
    <row r="50" spans="1:26" ht="18.75" customHeight="1">
      <c r="A50" s="452" t="s">
        <v>446</v>
      </c>
      <c r="B50" s="453" t="s">
        <v>447</v>
      </c>
      <c r="C50" s="404">
        <v>5.382000000000001</v>
      </c>
      <c r="D50" s="405">
        <v>5.261</v>
      </c>
      <c r="E50" s="406">
        <v>13.566</v>
      </c>
      <c r="F50" s="405">
        <v>14.287</v>
      </c>
      <c r="G50" s="407">
        <f t="shared" si="15"/>
        <v>38.496</v>
      </c>
      <c r="H50" s="408">
        <f t="shared" si="1"/>
        <v>0.001057769270780525</v>
      </c>
      <c r="I50" s="409">
        <v>2.3320000000000003</v>
      </c>
      <c r="J50" s="405">
        <v>1.8399999999999999</v>
      </c>
      <c r="K50" s="406">
        <v>0</v>
      </c>
      <c r="L50" s="405">
        <v>0.143</v>
      </c>
      <c r="M50" s="407">
        <f t="shared" si="16"/>
        <v>4.315</v>
      </c>
      <c r="N50" s="410">
        <f t="shared" si="17"/>
        <v>7.921436848203939</v>
      </c>
      <c r="O50" s="404">
        <v>33.103</v>
      </c>
      <c r="P50" s="405">
        <v>32.127</v>
      </c>
      <c r="Q50" s="406">
        <v>78.687</v>
      </c>
      <c r="R50" s="405">
        <v>98.55700000000002</v>
      </c>
      <c r="S50" s="407">
        <f t="shared" si="18"/>
        <v>242.47400000000002</v>
      </c>
      <c r="T50" s="408">
        <f t="shared" si="5"/>
        <v>0.00116814737474542</v>
      </c>
      <c r="U50" s="409">
        <v>62.79500000000001</v>
      </c>
      <c r="V50" s="405">
        <v>70.016</v>
      </c>
      <c r="W50" s="406">
        <v>53.61300000000001</v>
      </c>
      <c r="X50" s="405">
        <v>71.95</v>
      </c>
      <c r="Y50" s="407">
        <f t="shared" si="19"/>
        <v>258.374</v>
      </c>
      <c r="Z50" s="411">
        <f t="shared" si="20"/>
        <v>-0.06153869971436754</v>
      </c>
    </row>
    <row r="51" spans="1:26" ht="18.75" customHeight="1">
      <c r="A51" s="452" t="s">
        <v>483</v>
      </c>
      <c r="B51" s="453" t="s">
        <v>483</v>
      </c>
      <c r="C51" s="404">
        <v>9.106</v>
      </c>
      <c r="D51" s="405">
        <v>26.637999999999998</v>
      </c>
      <c r="E51" s="406">
        <v>0.35</v>
      </c>
      <c r="F51" s="405">
        <v>0.5</v>
      </c>
      <c r="G51" s="407">
        <f t="shared" si="15"/>
        <v>36.594</v>
      </c>
      <c r="H51" s="408">
        <f t="shared" si="1"/>
        <v>0.0010055072915352904</v>
      </c>
      <c r="I51" s="409">
        <v>6.97</v>
      </c>
      <c r="J51" s="405">
        <v>15.221</v>
      </c>
      <c r="K51" s="406">
        <v>0.05</v>
      </c>
      <c r="L51" s="405">
        <v>0.20500000000000002</v>
      </c>
      <c r="M51" s="407">
        <f t="shared" si="16"/>
        <v>22.445999999999998</v>
      </c>
      <c r="N51" s="410">
        <f t="shared" si="17"/>
        <v>0.6303127506014436</v>
      </c>
      <c r="O51" s="404">
        <v>54.032000000000004</v>
      </c>
      <c r="P51" s="405">
        <v>127.63699999999999</v>
      </c>
      <c r="Q51" s="406">
        <v>1.342</v>
      </c>
      <c r="R51" s="405">
        <v>1.3599999999999999</v>
      </c>
      <c r="S51" s="407">
        <f t="shared" si="18"/>
        <v>184.371</v>
      </c>
      <c r="T51" s="408">
        <f t="shared" si="5"/>
        <v>0.0008882292519164439</v>
      </c>
      <c r="U51" s="409">
        <v>32.92</v>
      </c>
      <c r="V51" s="405">
        <v>86.93100000000003</v>
      </c>
      <c r="W51" s="406">
        <v>16.784</v>
      </c>
      <c r="X51" s="405">
        <v>22.626</v>
      </c>
      <c r="Y51" s="407">
        <f t="shared" si="19"/>
        <v>159.26100000000002</v>
      </c>
      <c r="Z51" s="411">
        <f t="shared" si="20"/>
        <v>0.157665718537495</v>
      </c>
    </row>
    <row r="52" spans="1:26" ht="18.75" customHeight="1">
      <c r="A52" s="452" t="s">
        <v>496</v>
      </c>
      <c r="B52" s="453" t="s">
        <v>497</v>
      </c>
      <c r="C52" s="404">
        <v>2</v>
      </c>
      <c r="D52" s="405">
        <v>25.108</v>
      </c>
      <c r="E52" s="406">
        <v>0</v>
      </c>
      <c r="F52" s="405">
        <v>0</v>
      </c>
      <c r="G52" s="407">
        <f t="shared" si="15"/>
        <v>27.108</v>
      </c>
      <c r="H52" s="408">
        <f t="shared" si="1"/>
        <v>0.0007448568524604757</v>
      </c>
      <c r="I52" s="409">
        <v>4.5</v>
      </c>
      <c r="J52" s="405">
        <v>4.2</v>
      </c>
      <c r="K52" s="406">
        <v>9.15</v>
      </c>
      <c r="L52" s="405">
        <v>17.05</v>
      </c>
      <c r="M52" s="407">
        <f t="shared" si="16"/>
        <v>34.900000000000006</v>
      </c>
      <c r="N52" s="410">
        <f t="shared" si="17"/>
        <v>-0.22326647564469926</v>
      </c>
      <c r="O52" s="404">
        <v>13.5</v>
      </c>
      <c r="P52" s="405">
        <v>57.58800000000001</v>
      </c>
      <c r="Q52" s="406">
        <v>9.75</v>
      </c>
      <c r="R52" s="405">
        <v>182.10000000000002</v>
      </c>
      <c r="S52" s="407">
        <f t="shared" si="18"/>
        <v>262.93800000000005</v>
      </c>
      <c r="T52" s="408">
        <f t="shared" si="5"/>
        <v>0.001266735132099983</v>
      </c>
      <c r="U52" s="409">
        <v>4.5</v>
      </c>
      <c r="V52" s="405">
        <v>24.119999999999997</v>
      </c>
      <c r="W52" s="406">
        <v>9.75</v>
      </c>
      <c r="X52" s="405">
        <v>43.405</v>
      </c>
      <c r="Y52" s="407">
        <f t="shared" si="19"/>
        <v>81.775</v>
      </c>
      <c r="Z52" s="411">
        <f t="shared" si="20"/>
        <v>2.215383674717212</v>
      </c>
    </row>
    <row r="53" spans="1:26" ht="18.75" customHeight="1">
      <c r="A53" s="452" t="s">
        <v>434</v>
      </c>
      <c r="B53" s="453" t="s">
        <v>435</v>
      </c>
      <c r="C53" s="404">
        <v>9.705</v>
      </c>
      <c r="D53" s="405">
        <v>12.663</v>
      </c>
      <c r="E53" s="406">
        <v>0.31000000000000005</v>
      </c>
      <c r="F53" s="405">
        <v>1.0150000000000001</v>
      </c>
      <c r="G53" s="407">
        <f t="shared" si="15"/>
        <v>23.693</v>
      </c>
      <c r="H53" s="408">
        <f t="shared" si="1"/>
        <v>0.0006510215952982903</v>
      </c>
      <c r="I53" s="409">
        <v>9.032</v>
      </c>
      <c r="J53" s="405">
        <v>18.505</v>
      </c>
      <c r="K53" s="406">
        <v>1.2280000000000002</v>
      </c>
      <c r="L53" s="405">
        <v>1.369</v>
      </c>
      <c r="M53" s="407">
        <f t="shared" si="16"/>
        <v>30.134</v>
      </c>
      <c r="N53" s="410">
        <f t="shared" si="17"/>
        <v>-0.21374527112232022</v>
      </c>
      <c r="O53" s="404">
        <v>45.831</v>
      </c>
      <c r="P53" s="405">
        <v>70.356</v>
      </c>
      <c r="Q53" s="406">
        <v>3.348</v>
      </c>
      <c r="R53" s="405">
        <v>6.897999999999999</v>
      </c>
      <c r="S53" s="407">
        <f t="shared" si="18"/>
        <v>126.43299999999999</v>
      </c>
      <c r="T53" s="408">
        <f t="shared" si="5"/>
        <v>0.0006091060362397109</v>
      </c>
      <c r="U53" s="409">
        <v>44.595000000000006</v>
      </c>
      <c r="V53" s="405">
        <v>113.208</v>
      </c>
      <c r="W53" s="406">
        <v>6.052</v>
      </c>
      <c r="X53" s="405">
        <v>9.74</v>
      </c>
      <c r="Y53" s="407">
        <f t="shared" si="19"/>
        <v>173.595</v>
      </c>
      <c r="Z53" s="411">
        <f t="shared" si="20"/>
        <v>-0.2716783317491863</v>
      </c>
    </row>
    <row r="54" spans="1:26" ht="18.75" customHeight="1">
      <c r="A54" s="452" t="s">
        <v>498</v>
      </c>
      <c r="B54" s="453" t="s">
        <v>498</v>
      </c>
      <c r="C54" s="404">
        <v>11.13</v>
      </c>
      <c r="D54" s="405">
        <v>9.706999999999999</v>
      </c>
      <c r="E54" s="406">
        <v>0.441</v>
      </c>
      <c r="F54" s="405">
        <v>0.21</v>
      </c>
      <c r="G54" s="407">
        <f t="shared" si="15"/>
        <v>21.488</v>
      </c>
      <c r="H54" s="408">
        <f t="shared" si="1"/>
        <v>0.0005904339695171426</v>
      </c>
      <c r="I54" s="409">
        <v>17.167</v>
      </c>
      <c r="J54" s="405">
        <v>18.206999999999997</v>
      </c>
      <c r="K54" s="406">
        <v>0</v>
      </c>
      <c r="L54" s="405">
        <v>0</v>
      </c>
      <c r="M54" s="407">
        <f t="shared" si="16"/>
        <v>35.373999999999995</v>
      </c>
      <c r="N54" s="410">
        <f t="shared" si="17"/>
        <v>-0.3925481992423814</v>
      </c>
      <c r="O54" s="404">
        <v>94.64399999999999</v>
      </c>
      <c r="P54" s="405">
        <v>76.70700000000001</v>
      </c>
      <c r="Q54" s="406">
        <v>9.011</v>
      </c>
      <c r="R54" s="405">
        <v>1.5550000000000004</v>
      </c>
      <c r="S54" s="407">
        <f t="shared" si="18"/>
        <v>181.917</v>
      </c>
      <c r="T54" s="408">
        <f t="shared" si="5"/>
        <v>0.0008764068146339919</v>
      </c>
      <c r="U54" s="409">
        <v>86.96799999999999</v>
      </c>
      <c r="V54" s="405">
        <v>80.78500000000001</v>
      </c>
      <c r="W54" s="406">
        <v>4.525</v>
      </c>
      <c r="X54" s="405">
        <v>1.125</v>
      </c>
      <c r="Y54" s="407">
        <f t="shared" si="19"/>
        <v>173.403</v>
      </c>
      <c r="Z54" s="411">
        <f t="shared" si="20"/>
        <v>0.04909949654850276</v>
      </c>
    </row>
    <row r="55" spans="1:26" ht="18.75" customHeight="1" thickBot="1">
      <c r="A55" s="454" t="s">
        <v>51</v>
      </c>
      <c r="B55" s="455" t="s">
        <v>51</v>
      </c>
      <c r="C55" s="456">
        <v>55.577000000000005</v>
      </c>
      <c r="D55" s="457">
        <v>102.38900000000002</v>
      </c>
      <c r="E55" s="458">
        <v>84.69500000000002</v>
      </c>
      <c r="F55" s="457">
        <v>122.058</v>
      </c>
      <c r="G55" s="459">
        <f t="shared" si="15"/>
        <v>364.71900000000005</v>
      </c>
      <c r="H55" s="460">
        <f t="shared" si="1"/>
        <v>0.010021523032777493</v>
      </c>
      <c r="I55" s="461">
        <v>35.23000000000001</v>
      </c>
      <c r="J55" s="457">
        <v>76.964</v>
      </c>
      <c r="K55" s="458">
        <v>130.665</v>
      </c>
      <c r="L55" s="457">
        <v>183.59199999999996</v>
      </c>
      <c r="M55" s="459">
        <f t="shared" si="16"/>
        <v>426.45099999999996</v>
      </c>
      <c r="N55" s="462" t="s">
        <v>45</v>
      </c>
      <c r="O55" s="456">
        <v>326.37200000000007</v>
      </c>
      <c r="P55" s="457">
        <v>710.8319999999999</v>
      </c>
      <c r="Q55" s="458">
        <v>631.753</v>
      </c>
      <c r="R55" s="457">
        <v>1085.4369999999997</v>
      </c>
      <c r="S55" s="459">
        <f t="shared" si="18"/>
        <v>2754.3939999999993</v>
      </c>
      <c r="T55" s="460">
        <f t="shared" si="5"/>
        <v>0.013269621155730245</v>
      </c>
      <c r="U55" s="461">
        <v>423.548</v>
      </c>
      <c r="V55" s="457">
        <v>579.51</v>
      </c>
      <c r="W55" s="458">
        <v>927.2169999999998</v>
      </c>
      <c r="X55" s="457">
        <v>1195.1489999999994</v>
      </c>
      <c r="Y55" s="459">
        <f t="shared" si="19"/>
        <v>3125.423999999999</v>
      </c>
      <c r="Z55" s="463">
        <f t="shared" si="20"/>
        <v>-0.11871349295327605</v>
      </c>
    </row>
    <row r="56" spans="1:2" ht="15.75" thickTop="1">
      <c r="A56" s="113" t="s">
        <v>137</v>
      </c>
      <c r="B56" s="113"/>
    </row>
  </sheetData>
  <sheetProtection/>
  <mergeCells count="26">
    <mergeCell ref="U7:V7"/>
    <mergeCell ref="W7:X7"/>
    <mergeCell ref="N6:N8"/>
    <mergeCell ref="O6:S6"/>
    <mergeCell ref="T6:T8"/>
    <mergeCell ref="U6:Y6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</mergeCells>
  <conditionalFormatting sqref="Z3 N3 N5:N8 Z5:Z8 Z56:Z65536 N56:N65536">
    <cfRule type="cellIs" priority="3" dxfId="95" operator="lessThan" stopIfTrue="1">
      <formula>0</formula>
    </cfRule>
  </conditionalFormatting>
  <conditionalFormatting sqref="Z9:Z55 N9:N55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conditionalFormatting sqref="H6:H8">
    <cfRule type="cellIs" priority="2" dxfId="95" operator="lessThan" stopIfTrue="1">
      <formula>0</formula>
    </cfRule>
  </conditionalFormatting>
  <conditionalFormatting sqref="T6:T8">
    <cfRule type="cellIs" priority="1" dxfId="95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A3" sqref="A3"/>
    </sheetView>
  </sheetViews>
  <sheetFormatPr defaultColWidth="8.00390625" defaultRowHeight="15"/>
  <cols>
    <col min="1" max="1" width="25.421875" style="112" customWidth="1"/>
    <col min="2" max="2" width="38.140625" style="112" customWidth="1"/>
    <col min="3" max="3" width="11.00390625" style="112" customWidth="1"/>
    <col min="4" max="4" width="12.421875" style="112" bestFit="1" customWidth="1"/>
    <col min="5" max="5" width="9.28125" style="112" customWidth="1"/>
    <col min="6" max="6" width="11.57421875" style="112" customWidth="1"/>
    <col min="7" max="7" width="11.7109375" style="112" customWidth="1"/>
    <col min="8" max="8" width="10.7109375" style="112" customWidth="1"/>
    <col min="9" max="10" width="11.57421875" style="112" bestFit="1" customWidth="1"/>
    <col min="11" max="11" width="9.00390625" style="112" bestFit="1" customWidth="1"/>
    <col min="12" max="12" width="10.57421875" style="112" bestFit="1" customWidth="1"/>
    <col min="13" max="13" width="11.57421875" style="112" bestFit="1" customWidth="1"/>
    <col min="14" max="14" width="9.421875" style="112" customWidth="1"/>
    <col min="15" max="15" width="11.57421875" style="112" bestFit="1" customWidth="1"/>
    <col min="16" max="16" width="12.421875" style="112" bestFit="1" customWidth="1"/>
    <col min="17" max="17" width="9.421875" style="112" customWidth="1"/>
    <col min="18" max="18" width="10.57421875" style="112" bestFit="1" customWidth="1"/>
    <col min="19" max="19" width="11.8515625" style="112" customWidth="1"/>
    <col min="20" max="20" width="10.140625" style="112" customWidth="1"/>
    <col min="21" max="22" width="11.57421875" style="112" bestFit="1" customWidth="1"/>
    <col min="23" max="23" width="10.28125" style="112" customWidth="1"/>
    <col min="24" max="24" width="11.28125" style="112" customWidth="1"/>
    <col min="25" max="25" width="11.57421875" style="112" bestFit="1" customWidth="1"/>
    <col min="26" max="26" width="9.8515625" style="112" bestFit="1" customWidth="1"/>
    <col min="27" max="16384" width="8.00390625" style="112" customWidth="1"/>
  </cols>
  <sheetData>
    <row r="1" spans="1:2" ht="21" thickBot="1">
      <c r="A1" s="342" t="s">
        <v>26</v>
      </c>
      <c r="B1" s="339"/>
    </row>
    <row r="2" spans="24:27" ht="18">
      <c r="X2" s="348"/>
      <c r="Y2" s="349"/>
      <c r="Z2" s="349"/>
      <c r="AA2" s="348"/>
    </row>
    <row r="3" spans="1:27" ht="18">
      <c r="A3" s="539" t="s">
        <v>117</v>
      </c>
      <c r="B3" s="258"/>
      <c r="C3" s="258"/>
      <c r="X3" s="348"/>
      <c r="Y3" s="349"/>
      <c r="Z3" s="349"/>
      <c r="AA3" s="348"/>
    </row>
    <row r="4" ht="5.25" customHeight="1" thickBot="1"/>
    <row r="5" spans="1:26" ht="24.75" customHeight="1" thickTop="1">
      <c r="A5" s="622" t="s">
        <v>120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4"/>
    </row>
    <row r="6" spans="1:26" ht="21" customHeight="1" thickBot="1">
      <c r="A6" s="636" t="s">
        <v>42</v>
      </c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7"/>
      <c r="T6" s="637"/>
      <c r="U6" s="637"/>
      <c r="V6" s="637"/>
      <c r="W6" s="637"/>
      <c r="X6" s="637"/>
      <c r="Y6" s="637"/>
      <c r="Z6" s="638"/>
    </row>
    <row r="7" spans="1:26" s="131" customFormat="1" ht="19.5" customHeight="1" thickBot="1" thickTop="1">
      <c r="A7" s="712" t="s">
        <v>115</v>
      </c>
      <c r="B7" s="712" t="s">
        <v>116</v>
      </c>
      <c r="C7" s="640" t="s">
        <v>34</v>
      </c>
      <c r="D7" s="641"/>
      <c r="E7" s="641"/>
      <c r="F7" s="641"/>
      <c r="G7" s="641"/>
      <c r="H7" s="641"/>
      <c r="I7" s="641"/>
      <c r="J7" s="641"/>
      <c r="K7" s="642"/>
      <c r="L7" s="642"/>
      <c r="M7" s="642"/>
      <c r="N7" s="643"/>
      <c r="O7" s="644" t="s">
        <v>33</v>
      </c>
      <c r="P7" s="641"/>
      <c r="Q7" s="641"/>
      <c r="R7" s="641"/>
      <c r="S7" s="641"/>
      <c r="T7" s="641"/>
      <c r="U7" s="641"/>
      <c r="V7" s="641"/>
      <c r="W7" s="641"/>
      <c r="X7" s="641"/>
      <c r="Y7" s="641"/>
      <c r="Z7" s="643"/>
    </row>
    <row r="8" spans="1:26" s="130" customFormat="1" ht="26.25" customHeight="1" thickBot="1">
      <c r="A8" s="713"/>
      <c r="B8" s="713"/>
      <c r="C8" s="718" t="s">
        <v>149</v>
      </c>
      <c r="D8" s="719"/>
      <c r="E8" s="719"/>
      <c r="F8" s="719"/>
      <c r="G8" s="720"/>
      <c r="H8" s="629" t="s">
        <v>32</v>
      </c>
      <c r="I8" s="718" t="s">
        <v>153</v>
      </c>
      <c r="J8" s="719"/>
      <c r="K8" s="719"/>
      <c r="L8" s="719"/>
      <c r="M8" s="720"/>
      <c r="N8" s="629" t="s">
        <v>31</v>
      </c>
      <c r="O8" s="721" t="s">
        <v>151</v>
      </c>
      <c r="P8" s="719"/>
      <c r="Q8" s="719"/>
      <c r="R8" s="719"/>
      <c r="S8" s="720"/>
      <c r="T8" s="629" t="s">
        <v>32</v>
      </c>
      <c r="U8" s="721" t="s">
        <v>152</v>
      </c>
      <c r="V8" s="719"/>
      <c r="W8" s="719"/>
      <c r="X8" s="719"/>
      <c r="Y8" s="720"/>
      <c r="Z8" s="629" t="s">
        <v>31</v>
      </c>
    </row>
    <row r="9" spans="1:26" s="125" customFormat="1" ht="26.25" customHeight="1">
      <c r="A9" s="714"/>
      <c r="B9" s="714"/>
      <c r="C9" s="612" t="s">
        <v>20</v>
      </c>
      <c r="D9" s="613"/>
      <c r="E9" s="614" t="s">
        <v>19</v>
      </c>
      <c r="F9" s="615"/>
      <c r="G9" s="616" t="s">
        <v>15</v>
      </c>
      <c r="H9" s="630"/>
      <c r="I9" s="612" t="s">
        <v>20</v>
      </c>
      <c r="J9" s="613"/>
      <c r="K9" s="614" t="s">
        <v>19</v>
      </c>
      <c r="L9" s="615"/>
      <c r="M9" s="616" t="s">
        <v>15</v>
      </c>
      <c r="N9" s="630"/>
      <c r="O9" s="613" t="s">
        <v>20</v>
      </c>
      <c r="P9" s="613"/>
      <c r="Q9" s="618" t="s">
        <v>19</v>
      </c>
      <c r="R9" s="613"/>
      <c r="S9" s="616" t="s">
        <v>15</v>
      </c>
      <c r="T9" s="630"/>
      <c r="U9" s="619" t="s">
        <v>20</v>
      </c>
      <c r="V9" s="615"/>
      <c r="W9" s="614" t="s">
        <v>19</v>
      </c>
      <c r="X9" s="635"/>
      <c r="Y9" s="616" t="s">
        <v>15</v>
      </c>
      <c r="Z9" s="630"/>
    </row>
    <row r="10" spans="1:26" s="125" customFormat="1" ht="31.5" thickBot="1">
      <c r="A10" s="715"/>
      <c r="B10" s="715"/>
      <c r="C10" s="128" t="s">
        <v>17</v>
      </c>
      <c r="D10" s="126" t="s">
        <v>16</v>
      </c>
      <c r="E10" s="127" t="s">
        <v>17</v>
      </c>
      <c r="F10" s="126" t="s">
        <v>16</v>
      </c>
      <c r="G10" s="617"/>
      <c r="H10" s="631"/>
      <c r="I10" s="128" t="s">
        <v>17</v>
      </c>
      <c r="J10" s="126" t="s">
        <v>16</v>
      </c>
      <c r="K10" s="127" t="s">
        <v>17</v>
      </c>
      <c r="L10" s="126" t="s">
        <v>16</v>
      </c>
      <c r="M10" s="617"/>
      <c r="N10" s="631"/>
      <c r="O10" s="129" t="s">
        <v>17</v>
      </c>
      <c r="P10" s="126" t="s">
        <v>16</v>
      </c>
      <c r="Q10" s="127" t="s">
        <v>17</v>
      </c>
      <c r="R10" s="126" t="s">
        <v>16</v>
      </c>
      <c r="S10" s="617"/>
      <c r="T10" s="631"/>
      <c r="U10" s="128" t="s">
        <v>17</v>
      </c>
      <c r="V10" s="126" t="s">
        <v>16</v>
      </c>
      <c r="W10" s="127" t="s">
        <v>17</v>
      </c>
      <c r="X10" s="126" t="s">
        <v>16</v>
      </c>
      <c r="Y10" s="617"/>
      <c r="Z10" s="631"/>
    </row>
    <row r="11" spans="1:26" s="114" customFormat="1" ht="18" customHeight="1" thickBot="1" thickTop="1">
      <c r="A11" s="124" t="s">
        <v>22</v>
      </c>
      <c r="B11" s="256"/>
      <c r="C11" s="123">
        <f>SUM(C12:C22)</f>
        <v>522398</v>
      </c>
      <c r="D11" s="117">
        <f>SUM(D12:D22)</f>
        <v>585869</v>
      </c>
      <c r="E11" s="118">
        <f>SUM(E12:E22)</f>
        <v>1351</v>
      </c>
      <c r="F11" s="117">
        <f>SUM(F12:F22)</f>
        <v>1299</v>
      </c>
      <c r="G11" s="116">
        <f aca="true" t="shared" si="0" ref="G11:G19">SUM(C11:F11)</f>
        <v>1110917</v>
      </c>
      <c r="H11" s="120">
        <f aca="true" t="shared" si="1" ref="H11:H22">G11/$G$11</f>
        <v>1</v>
      </c>
      <c r="I11" s="119">
        <f>SUM(I12:I22)</f>
        <v>481754</v>
      </c>
      <c r="J11" s="117">
        <f>SUM(J12:J22)</f>
        <v>547672</v>
      </c>
      <c r="K11" s="118">
        <f>SUM(K12:K22)</f>
        <v>3871</v>
      </c>
      <c r="L11" s="117">
        <f>SUM(L12:L22)</f>
        <v>5647</v>
      </c>
      <c r="M11" s="116">
        <f aca="true" t="shared" si="2" ref="M11:M22">SUM(I11:L11)</f>
        <v>1038944</v>
      </c>
      <c r="N11" s="122">
        <f aca="true" t="shared" si="3" ref="N11:N19">IF(ISERROR(G11/M11-1),"         /0",(G11/M11-1))</f>
        <v>0.06927514861243722</v>
      </c>
      <c r="O11" s="121">
        <f>SUM(O12:O22)</f>
        <v>3403164</v>
      </c>
      <c r="P11" s="117">
        <f>SUM(P12:P22)</f>
        <v>3277713</v>
      </c>
      <c r="Q11" s="118">
        <f>SUM(Q12:Q22)</f>
        <v>16537</v>
      </c>
      <c r="R11" s="117">
        <f>SUM(R12:R22)</f>
        <v>11811</v>
      </c>
      <c r="S11" s="116">
        <f aca="true" t="shared" si="4" ref="S11:S19">SUM(O11:R11)</f>
        <v>6709225</v>
      </c>
      <c r="T11" s="120">
        <f aca="true" t="shared" si="5" ref="T11:T22">S11/$S$11</f>
        <v>1</v>
      </c>
      <c r="U11" s="119">
        <f>SUM(U12:U22)</f>
        <v>3104843</v>
      </c>
      <c r="V11" s="117">
        <f>SUM(V12:V22)</f>
        <v>3046628</v>
      </c>
      <c r="W11" s="118">
        <f>SUM(W12:W22)</f>
        <v>27155</v>
      </c>
      <c r="X11" s="117">
        <f>SUM(X12:X22)</f>
        <v>29430</v>
      </c>
      <c r="Y11" s="116">
        <f aca="true" t="shared" si="6" ref="Y11:Y19">SUM(U11:X11)</f>
        <v>6208056</v>
      </c>
      <c r="Z11" s="115">
        <f>IF(ISERROR(S11/Y11-1),"         /0",(S11/Y11-1))</f>
        <v>0.0807288143019329</v>
      </c>
    </row>
    <row r="12" spans="1:26" ht="21" customHeight="1" thickTop="1">
      <c r="A12" s="442" t="s">
        <v>389</v>
      </c>
      <c r="B12" s="443" t="s">
        <v>390</v>
      </c>
      <c r="C12" s="444">
        <v>333711</v>
      </c>
      <c r="D12" s="445">
        <v>372190</v>
      </c>
      <c r="E12" s="446">
        <v>353</v>
      </c>
      <c r="F12" s="445">
        <v>404</v>
      </c>
      <c r="G12" s="447">
        <f t="shared" si="0"/>
        <v>706658</v>
      </c>
      <c r="H12" s="448">
        <f t="shared" si="1"/>
        <v>0.6361033272512708</v>
      </c>
      <c r="I12" s="449">
        <v>323709</v>
      </c>
      <c r="J12" s="445">
        <v>367303</v>
      </c>
      <c r="K12" s="446">
        <v>1352</v>
      </c>
      <c r="L12" s="445">
        <v>1917</v>
      </c>
      <c r="M12" s="447">
        <f t="shared" si="2"/>
        <v>694281</v>
      </c>
      <c r="N12" s="450">
        <f t="shared" si="3"/>
        <v>0.017827075780555646</v>
      </c>
      <c r="O12" s="444">
        <v>2182757</v>
      </c>
      <c r="P12" s="445">
        <v>2141069</v>
      </c>
      <c r="Q12" s="446">
        <v>6192</v>
      </c>
      <c r="R12" s="445">
        <v>6597</v>
      </c>
      <c r="S12" s="447">
        <f t="shared" si="4"/>
        <v>4336615</v>
      </c>
      <c r="T12" s="448">
        <f t="shared" si="5"/>
        <v>0.6463660109774229</v>
      </c>
      <c r="U12" s="449">
        <v>2103392</v>
      </c>
      <c r="V12" s="445">
        <v>2089227</v>
      </c>
      <c r="W12" s="446">
        <v>15791</v>
      </c>
      <c r="X12" s="445">
        <v>16724</v>
      </c>
      <c r="Y12" s="447">
        <f t="shared" si="6"/>
        <v>4225134</v>
      </c>
      <c r="Z12" s="451">
        <f aca="true" t="shared" si="7" ref="Z12:Z19">IF(ISERROR(S12/Y12-1),"         /0",IF(S12/Y12&gt;5,"  *  ",(S12/Y12-1)))</f>
        <v>0.026385198670622056</v>
      </c>
    </row>
    <row r="13" spans="1:26" ht="21" customHeight="1">
      <c r="A13" s="452" t="s">
        <v>391</v>
      </c>
      <c r="B13" s="453" t="s">
        <v>392</v>
      </c>
      <c r="C13" s="404">
        <v>66599</v>
      </c>
      <c r="D13" s="405">
        <v>84246</v>
      </c>
      <c r="E13" s="406">
        <v>707</v>
      </c>
      <c r="F13" s="405">
        <v>678</v>
      </c>
      <c r="G13" s="407">
        <f t="shared" si="0"/>
        <v>152230</v>
      </c>
      <c r="H13" s="408">
        <f t="shared" si="1"/>
        <v>0.1370309393050966</v>
      </c>
      <c r="I13" s="409">
        <v>53497</v>
      </c>
      <c r="J13" s="405">
        <v>68017</v>
      </c>
      <c r="K13" s="406">
        <v>1110</v>
      </c>
      <c r="L13" s="405">
        <v>1782</v>
      </c>
      <c r="M13" s="407">
        <f t="shared" si="2"/>
        <v>124406</v>
      </c>
      <c r="N13" s="410">
        <f t="shared" si="3"/>
        <v>0.22365480764593348</v>
      </c>
      <c r="O13" s="404">
        <v>450074</v>
      </c>
      <c r="P13" s="405">
        <v>441497</v>
      </c>
      <c r="Q13" s="406">
        <v>2337</v>
      </c>
      <c r="R13" s="405">
        <v>1734</v>
      </c>
      <c r="S13" s="407">
        <f t="shared" si="4"/>
        <v>895642</v>
      </c>
      <c r="T13" s="408">
        <f t="shared" si="5"/>
        <v>0.13349410699447403</v>
      </c>
      <c r="U13" s="409">
        <v>358396</v>
      </c>
      <c r="V13" s="405">
        <v>357980</v>
      </c>
      <c r="W13" s="406">
        <v>5010</v>
      </c>
      <c r="X13" s="405">
        <v>5838</v>
      </c>
      <c r="Y13" s="407">
        <f t="shared" si="6"/>
        <v>727224</v>
      </c>
      <c r="Z13" s="411">
        <f t="shared" si="7"/>
        <v>0.23159026654785864</v>
      </c>
    </row>
    <row r="14" spans="1:26" ht="21" customHeight="1">
      <c r="A14" s="452" t="s">
        <v>393</v>
      </c>
      <c r="B14" s="453" t="s">
        <v>394</v>
      </c>
      <c r="C14" s="404">
        <v>49003</v>
      </c>
      <c r="D14" s="405">
        <v>48163</v>
      </c>
      <c r="E14" s="406">
        <v>152</v>
      </c>
      <c r="F14" s="405">
        <v>130</v>
      </c>
      <c r="G14" s="407">
        <f t="shared" si="0"/>
        <v>97448</v>
      </c>
      <c r="H14" s="408">
        <f t="shared" si="1"/>
        <v>0.08771852442621726</v>
      </c>
      <c r="I14" s="409">
        <v>45585</v>
      </c>
      <c r="J14" s="405">
        <v>46344</v>
      </c>
      <c r="K14" s="406">
        <v>894</v>
      </c>
      <c r="L14" s="405">
        <v>895</v>
      </c>
      <c r="M14" s="407">
        <f t="shared" si="2"/>
        <v>93718</v>
      </c>
      <c r="N14" s="410">
        <f t="shared" si="3"/>
        <v>0.0398002518192877</v>
      </c>
      <c r="O14" s="404">
        <v>291234</v>
      </c>
      <c r="P14" s="405">
        <v>251364</v>
      </c>
      <c r="Q14" s="406">
        <v>686</v>
      </c>
      <c r="R14" s="405">
        <v>674</v>
      </c>
      <c r="S14" s="407">
        <f t="shared" si="4"/>
        <v>543958</v>
      </c>
      <c r="T14" s="408">
        <f t="shared" si="5"/>
        <v>0.08107613025349425</v>
      </c>
      <c r="U14" s="409">
        <v>250953</v>
      </c>
      <c r="V14" s="405">
        <v>229908</v>
      </c>
      <c r="W14" s="406">
        <v>4677</v>
      </c>
      <c r="X14" s="405">
        <v>4761</v>
      </c>
      <c r="Y14" s="407">
        <f t="shared" si="6"/>
        <v>490299</v>
      </c>
      <c r="Z14" s="411">
        <f t="shared" si="7"/>
        <v>0.10944138168750084</v>
      </c>
    </row>
    <row r="15" spans="1:26" ht="21" customHeight="1">
      <c r="A15" s="452" t="s">
        <v>395</v>
      </c>
      <c r="B15" s="453" t="s">
        <v>396</v>
      </c>
      <c r="C15" s="404">
        <v>30624</v>
      </c>
      <c r="D15" s="405">
        <v>33346</v>
      </c>
      <c r="E15" s="406">
        <v>0</v>
      </c>
      <c r="F15" s="405">
        <v>0</v>
      </c>
      <c r="G15" s="407">
        <f>SUM(C15:F15)</f>
        <v>63970</v>
      </c>
      <c r="H15" s="408">
        <f t="shared" si="1"/>
        <v>0.057583059760540165</v>
      </c>
      <c r="I15" s="409">
        <v>22675</v>
      </c>
      <c r="J15" s="405">
        <v>24861</v>
      </c>
      <c r="K15" s="406">
        <v>476</v>
      </c>
      <c r="L15" s="405">
        <v>894</v>
      </c>
      <c r="M15" s="407">
        <f>SUM(I15:L15)</f>
        <v>48906</v>
      </c>
      <c r="N15" s="410">
        <f>IF(ISERROR(G15/M15-1),"         /0",(G15/M15-1))</f>
        <v>0.3080194659142028</v>
      </c>
      <c r="O15" s="404">
        <v>202127</v>
      </c>
      <c r="P15" s="405">
        <v>190346</v>
      </c>
      <c r="Q15" s="406">
        <v>2776</v>
      </c>
      <c r="R15" s="405">
        <v>217</v>
      </c>
      <c r="S15" s="407">
        <f>SUM(O15:R15)</f>
        <v>395466</v>
      </c>
      <c r="T15" s="408">
        <f t="shared" si="5"/>
        <v>0.05894361867428801</v>
      </c>
      <c r="U15" s="409">
        <v>151102</v>
      </c>
      <c r="V15" s="405">
        <v>146895</v>
      </c>
      <c r="W15" s="406">
        <v>599</v>
      </c>
      <c r="X15" s="405">
        <v>1122</v>
      </c>
      <c r="Y15" s="407">
        <f>SUM(U15:X15)</f>
        <v>299718</v>
      </c>
      <c r="Z15" s="411">
        <f>IF(ISERROR(S15/Y15-1),"         /0",IF(S15/Y15&gt;5,"  *  ",(S15/Y15-1)))</f>
        <v>0.31946029267511467</v>
      </c>
    </row>
    <row r="16" spans="1:26" ht="21" customHeight="1">
      <c r="A16" s="452" t="s">
        <v>397</v>
      </c>
      <c r="B16" s="453" t="s">
        <v>398</v>
      </c>
      <c r="C16" s="404">
        <v>14991</v>
      </c>
      <c r="D16" s="405">
        <v>17143</v>
      </c>
      <c r="E16" s="406">
        <v>25</v>
      </c>
      <c r="F16" s="405">
        <v>14</v>
      </c>
      <c r="G16" s="407">
        <f t="shared" si="0"/>
        <v>32173</v>
      </c>
      <c r="H16" s="408">
        <f t="shared" si="1"/>
        <v>0.028960759444674983</v>
      </c>
      <c r="I16" s="409">
        <v>13402</v>
      </c>
      <c r="J16" s="405">
        <v>15284</v>
      </c>
      <c r="K16" s="406">
        <v>14</v>
      </c>
      <c r="L16" s="405">
        <v>17</v>
      </c>
      <c r="M16" s="407">
        <f t="shared" si="2"/>
        <v>28717</v>
      </c>
      <c r="N16" s="410">
        <f t="shared" si="3"/>
        <v>0.12034683288644366</v>
      </c>
      <c r="O16" s="404">
        <v>91753</v>
      </c>
      <c r="P16" s="405">
        <v>88555</v>
      </c>
      <c r="Q16" s="406">
        <v>341</v>
      </c>
      <c r="R16" s="405">
        <v>333</v>
      </c>
      <c r="S16" s="407">
        <f t="shared" si="4"/>
        <v>180982</v>
      </c>
      <c r="T16" s="408">
        <f t="shared" si="5"/>
        <v>0.026975097719930393</v>
      </c>
      <c r="U16" s="409">
        <v>72807</v>
      </c>
      <c r="V16" s="405">
        <v>72601</v>
      </c>
      <c r="W16" s="406">
        <v>73</v>
      </c>
      <c r="X16" s="405">
        <v>46</v>
      </c>
      <c r="Y16" s="407">
        <f t="shared" si="6"/>
        <v>145527</v>
      </c>
      <c r="Z16" s="411">
        <f t="shared" si="7"/>
        <v>0.24363176592659785</v>
      </c>
    </row>
    <row r="17" spans="1:26" ht="21" customHeight="1">
      <c r="A17" s="452" t="s">
        <v>405</v>
      </c>
      <c r="B17" s="453" t="s">
        <v>406</v>
      </c>
      <c r="C17" s="404">
        <v>9528</v>
      </c>
      <c r="D17" s="405">
        <v>10629</v>
      </c>
      <c r="E17" s="406">
        <v>50</v>
      </c>
      <c r="F17" s="405">
        <v>0</v>
      </c>
      <c r="G17" s="407">
        <f>SUM(C17:F17)</f>
        <v>20207</v>
      </c>
      <c r="H17" s="408">
        <f t="shared" si="1"/>
        <v>0.018189477701754497</v>
      </c>
      <c r="I17" s="409">
        <v>7830</v>
      </c>
      <c r="J17" s="405">
        <v>9059</v>
      </c>
      <c r="K17" s="406">
        <v>11</v>
      </c>
      <c r="L17" s="405">
        <v>128</v>
      </c>
      <c r="M17" s="407">
        <f t="shared" si="2"/>
        <v>17028</v>
      </c>
      <c r="N17" s="410">
        <f>IF(ISERROR(G17/M17-1),"         /0",(G17/M17-1))</f>
        <v>0.18669250645994828</v>
      </c>
      <c r="O17" s="404">
        <v>65886</v>
      </c>
      <c r="P17" s="405">
        <v>54488</v>
      </c>
      <c r="Q17" s="406">
        <v>168</v>
      </c>
      <c r="R17" s="405">
        <v>23</v>
      </c>
      <c r="S17" s="407">
        <f>SUM(O17:R17)</f>
        <v>120565</v>
      </c>
      <c r="T17" s="408">
        <f t="shared" si="5"/>
        <v>0.017970033796749996</v>
      </c>
      <c r="U17" s="409">
        <v>55484</v>
      </c>
      <c r="V17" s="405">
        <v>48797</v>
      </c>
      <c r="W17" s="406">
        <v>891</v>
      </c>
      <c r="X17" s="405">
        <v>831</v>
      </c>
      <c r="Y17" s="407">
        <f>SUM(U17:X17)</f>
        <v>106003</v>
      </c>
      <c r="Z17" s="411">
        <f>IF(ISERROR(S17/Y17-1),"         /0",IF(S17/Y17&gt;5,"  *  ",(S17/Y17-1)))</f>
        <v>0.13737347056215388</v>
      </c>
    </row>
    <row r="18" spans="1:26" ht="21" customHeight="1">
      <c r="A18" s="452" t="s">
        <v>399</v>
      </c>
      <c r="B18" s="453" t="s">
        <v>400</v>
      </c>
      <c r="C18" s="404">
        <v>5658</v>
      </c>
      <c r="D18" s="405">
        <v>6215</v>
      </c>
      <c r="E18" s="406">
        <v>0</v>
      </c>
      <c r="F18" s="405">
        <v>0</v>
      </c>
      <c r="G18" s="407">
        <f t="shared" si="0"/>
        <v>11873</v>
      </c>
      <c r="H18" s="408">
        <f t="shared" si="1"/>
        <v>0.01068756711797551</v>
      </c>
      <c r="I18" s="409">
        <v>3989</v>
      </c>
      <c r="J18" s="405">
        <v>3657</v>
      </c>
      <c r="K18" s="406"/>
      <c r="L18" s="405"/>
      <c r="M18" s="407">
        <f t="shared" si="2"/>
        <v>7646</v>
      </c>
      <c r="N18" s="410">
        <f t="shared" si="3"/>
        <v>0.5528380852733454</v>
      </c>
      <c r="O18" s="404">
        <v>34593</v>
      </c>
      <c r="P18" s="405">
        <v>33262</v>
      </c>
      <c r="Q18" s="406">
        <v>2244</v>
      </c>
      <c r="R18" s="405">
        <v>11</v>
      </c>
      <c r="S18" s="407">
        <f t="shared" si="4"/>
        <v>70110</v>
      </c>
      <c r="T18" s="408">
        <f t="shared" si="5"/>
        <v>0.010449791145773171</v>
      </c>
      <c r="U18" s="409">
        <v>32974</v>
      </c>
      <c r="V18" s="405">
        <v>28953</v>
      </c>
      <c r="W18" s="406">
        <v>6</v>
      </c>
      <c r="X18" s="405">
        <v>13</v>
      </c>
      <c r="Y18" s="407">
        <f t="shared" si="6"/>
        <v>61946</v>
      </c>
      <c r="Z18" s="411">
        <f t="shared" si="7"/>
        <v>0.13179220611500342</v>
      </c>
    </row>
    <row r="19" spans="1:26" ht="21" customHeight="1">
      <c r="A19" s="452" t="s">
        <v>418</v>
      </c>
      <c r="B19" s="453" t="s">
        <v>419</v>
      </c>
      <c r="C19" s="404">
        <v>3778</v>
      </c>
      <c r="D19" s="405">
        <v>4550</v>
      </c>
      <c r="E19" s="406">
        <v>0</v>
      </c>
      <c r="F19" s="405">
        <v>0</v>
      </c>
      <c r="G19" s="407">
        <f t="shared" si="0"/>
        <v>8328</v>
      </c>
      <c r="H19" s="408">
        <f t="shared" si="1"/>
        <v>0.007496509640234149</v>
      </c>
      <c r="I19" s="409">
        <v>2667</v>
      </c>
      <c r="J19" s="405">
        <v>3102</v>
      </c>
      <c r="K19" s="406">
        <v>5</v>
      </c>
      <c r="L19" s="405">
        <v>1</v>
      </c>
      <c r="M19" s="407">
        <f t="shared" si="2"/>
        <v>5775</v>
      </c>
      <c r="N19" s="410">
        <f t="shared" si="3"/>
        <v>0.44207792207792207</v>
      </c>
      <c r="O19" s="404">
        <v>25441</v>
      </c>
      <c r="P19" s="405">
        <v>23919</v>
      </c>
      <c r="Q19" s="406">
        <v>9</v>
      </c>
      <c r="R19" s="405">
        <v>11</v>
      </c>
      <c r="S19" s="407">
        <f t="shared" si="4"/>
        <v>49380</v>
      </c>
      <c r="T19" s="408">
        <f t="shared" si="5"/>
        <v>0.007360015501045203</v>
      </c>
      <c r="U19" s="409">
        <v>19049</v>
      </c>
      <c r="V19" s="405">
        <v>16652</v>
      </c>
      <c r="W19" s="406">
        <v>13</v>
      </c>
      <c r="X19" s="405">
        <v>1</v>
      </c>
      <c r="Y19" s="407">
        <f t="shared" si="6"/>
        <v>35715</v>
      </c>
      <c r="Z19" s="411">
        <f t="shared" si="7"/>
        <v>0.382612347753045</v>
      </c>
    </row>
    <row r="20" spans="1:26" ht="21" customHeight="1">
      <c r="A20" s="452" t="s">
        <v>401</v>
      </c>
      <c r="B20" s="453" t="s">
        <v>402</v>
      </c>
      <c r="C20" s="404">
        <v>3720</v>
      </c>
      <c r="D20" s="405">
        <v>4399</v>
      </c>
      <c r="E20" s="406">
        <v>0</v>
      </c>
      <c r="F20" s="405">
        <v>0</v>
      </c>
      <c r="G20" s="407">
        <f>SUM(C20:F20)</f>
        <v>8119</v>
      </c>
      <c r="H20" s="408">
        <f t="shared" si="1"/>
        <v>0.007308376773422317</v>
      </c>
      <c r="I20" s="409">
        <v>3474</v>
      </c>
      <c r="J20" s="405">
        <v>4521</v>
      </c>
      <c r="K20" s="406"/>
      <c r="L20" s="405"/>
      <c r="M20" s="407">
        <f t="shared" si="2"/>
        <v>7995</v>
      </c>
      <c r="N20" s="410">
        <f>IF(ISERROR(G20/M20-1),"         /0",(G20/M20-1))</f>
        <v>0.01550969355847398</v>
      </c>
      <c r="O20" s="404">
        <v>25756</v>
      </c>
      <c r="P20" s="405">
        <v>24417</v>
      </c>
      <c r="Q20" s="406">
        <v>0</v>
      </c>
      <c r="R20" s="405">
        <v>13</v>
      </c>
      <c r="S20" s="407">
        <f>SUM(O20:R20)</f>
        <v>50186</v>
      </c>
      <c r="T20" s="408">
        <f t="shared" si="5"/>
        <v>0.00748014860136603</v>
      </c>
      <c r="U20" s="409">
        <v>25201</v>
      </c>
      <c r="V20" s="405">
        <v>24389</v>
      </c>
      <c r="W20" s="406">
        <v>23</v>
      </c>
      <c r="X20" s="405">
        <v>24</v>
      </c>
      <c r="Y20" s="407">
        <f>SUM(U20:X20)</f>
        <v>49637</v>
      </c>
      <c r="Z20" s="411">
        <f>IF(ISERROR(S20/Y20-1),"         /0",IF(S20/Y20&gt;5,"  *  ",(S20/Y20-1)))</f>
        <v>0.011060297761750215</v>
      </c>
    </row>
    <row r="21" spans="1:26" ht="21" customHeight="1">
      <c r="A21" s="452" t="s">
        <v>409</v>
      </c>
      <c r="B21" s="453" t="s">
        <v>410</v>
      </c>
      <c r="C21" s="404">
        <v>1760</v>
      </c>
      <c r="D21" s="405">
        <v>1921</v>
      </c>
      <c r="E21" s="406">
        <v>0</v>
      </c>
      <c r="F21" s="405">
        <v>0</v>
      </c>
      <c r="G21" s="407">
        <f>SUM(C21:F21)</f>
        <v>3681</v>
      </c>
      <c r="H21" s="408">
        <f t="shared" si="1"/>
        <v>0.0033134788647576734</v>
      </c>
      <c r="I21" s="409">
        <v>2185</v>
      </c>
      <c r="J21" s="405">
        <v>2506</v>
      </c>
      <c r="K21" s="406"/>
      <c r="L21" s="405"/>
      <c r="M21" s="407">
        <f t="shared" si="2"/>
        <v>4691</v>
      </c>
      <c r="N21" s="410">
        <f>IF(ISERROR(G21/M21-1),"         /0",(G21/M21-1))</f>
        <v>-0.21530590492432322</v>
      </c>
      <c r="O21" s="404">
        <v>12420</v>
      </c>
      <c r="P21" s="405">
        <v>11313</v>
      </c>
      <c r="Q21" s="406">
        <v>1654</v>
      </c>
      <c r="R21" s="405">
        <v>2013</v>
      </c>
      <c r="S21" s="407">
        <f>SUM(O21:R21)</f>
        <v>27400</v>
      </c>
      <c r="T21" s="408">
        <f t="shared" si="5"/>
        <v>0.004083929216861858</v>
      </c>
      <c r="U21" s="409">
        <v>16412</v>
      </c>
      <c r="V21" s="405">
        <v>15287</v>
      </c>
      <c r="W21" s="406">
        <v>0</v>
      </c>
      <c r="X21" s="405"/>
      <c r="Y21" s="407">
        <f>SUM(U21:X21)</f>
        <v>31699</v>
      </c>
      <c r="Z21" s="411">
        <f>IF(ISERROR(S21/Y21-1),"         /0",IF(S21/Y21&gt;5,"  *  ",(S21/Y21-1)))</f>
        <v>-0.13561942017098327</v>
      </c>
    </row>
    <row r="22" spans="1:26" ht="21" customHeight="1" thickBot="1">
      <c r="A22" s="454" t="s">
        <v>51</v>
      </c>
      <c r="B22" s="455"/>
      <c r="C22" s="456">
        <v>3026</v>
      </c>
      <c r="D22" s="457">
        <v>3067</v>
      </c>
      <c r="E22" s="458">
        <v>64</v>
      </c>
      <c r="F22" s="457">
        <v>73</v>
      </c>
      <c r="G22" s="459">
        <f>SUM(C22:F22)</f>
        <v>6230</v>
      </c>
      <c r="H22" s="460">
        <f t="shared" si="1"/>
        <v>0.005607979714056046</v>
      </c>
      <c r="I22" s="461">
        <v>2741</v>
      </c>
      <c r="J22" s="457">
        <v>3018</v>
      </c>
      <c r="K22" s="458">
        <v>9</v>
      </c>
      <c r="L22" s="457">
        <v>13</v>
      </c>
      <c r="M22" s="459">
        <f t="shared" si="2"/>
        <v>5781</v>
      </c>
      <c r="N22" s="462">
        <f>IF(ISERROR(G22/M22-1),"         /0",(G22/M22-1))</f>
        <v>0.07766822349074554</v>
      </c>
      <c r="O22" s="456">
        <v>21123</v>
      </c>
      <c r="P22" s="457">
        <v>17483</v>
      </c>
      <c r="Q22" s="458">
        <v>130</v>
      </c>
      <c r="R22" s="457">
        <v>185</v>
      </c>
      <c r="S22" s="459">
        <f>SUM(O22:R22)</f>
        <v>38921</v>
      </c>
      <c r="T22" s="460">
        <f t="shared" si="5"/>
        <v>0.005801117118594174</v>
      </c>
      <c r="U22" s="461">
        <v>19073</v>
      </c>
      <c r="V22" s="457">
        <v>15939</v>
      </c>
      <c r="W22" s="458">
        <v>72</v>
      </c>
      <c r="X22" s="457">
        <v>70</v>
      </c>
      <c r="Y22" s="459">
        <f>SUM(U22:X22)</f>
        <v>35154</v>
      </c>
      <c r="Z22" s="463">
        <f>IF(ISERROR(S22/Y22-1),"         /0",IF(S22/Y22&gt;5,"  *  ",(S22/Y22-1)))</f>
        <v>0.10715708027535986</v>
      </c>
    </row>
    <row r="23" spans="1:2" ht="11.25" customHeight="1" thickTop="1">
      <c r="A23" s="113"/>
      <c r="B23" s="113"/>
    </row>
    <row r="24" spans="1:2" ht="15">
      <c r="A24" s="113" t="s">
        <v>137</v>
      </c>
      <c r="B24" s="113"/>
    </row>
    <row r="25" s="348" customFormat="1" ht="14.25"/>
  </sheetData>
  <sheetProtection/>
  <mergeCells count="26">
    <mergeCell ref="U9:V9"/>
    <mergeCell ref="W9:X9"/>
    <mergeCell ref="N8:N10"/>
    <mergeCell ref="O8:S8"/>
    <mergeCell ref="T8:T10"/>
    <mergeCell ref="U8:Y8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</mergeCells>
  <conditionalFormatting sqref="Z23:Z65536 N23:N65536 Z5 N5 N7 Z7">
    <cfRule type="cellIs" priority="9" dxfId="95" operator="lessThan" stopIfTrue="1">
      <formula>0</formula>
    </cfRule>
  </conditionalFormatting>
  <conditionalFormatting sqref="N11:N22 Z11:Z22">
    <cfRule type="cellIs" priority="10" dxfId="95" operator="lessThan" stopIfTrue="1">
      <formula>0</formula>
    </cfRule>
    <cfRule type="cellIs" priority="11" dxfId="97" operator="greaterThanOrEqual" stopIfTrue="1">
      <formula>0</formula>
    </cfRule>
  </conditionalFormatting>
  <conditionalFormatting sqref="N9:N10 Z9:Z10">
    <cfRule type="cellIs" priority="6" dxfId="95" operator="lessThan" stopIfTrue="1">
      <formula>0</formula>
    </cfRule>
  </conditionalFormatting>
  <conditionalFormatting sqref="H9:H10">
    <cfRule type="cellIs" priority="5" dxfId="95" operator="lessThan" stopIfTrue="1">
      <formula>0</formula>
    </cfRule>
  </conditionalFormatting>
  <conditionalFormatting sqref="T9:T10">
    <cfRule type="cellIs" priority="4" dxfId="95" operator="lessThan" stopIfTrue="1">
      <formula>0</formula>
    </cfRule>
  </conditionalFormatting>
  <conditionalFormatting sqref="N8 Z8">
    <cfRule type="cellIs" priority="3" dxfId="95" operator="lessThan" stopIfTrue="1">
      <formula>0</formula>
    </cfRule>
  </conditionalFormatting>
  <conditionalFormatting sqref="H8">
    <cfRule type="cellIs" priority="2" dxfId="95" operator="lessThan" stopIfTrue="1">
      <formula>0</formula>
    </cfRule>
  </conditionalFormatting>
  <conditionalFormatting sqref="T8">
    <cfRule type="cellIs" priority="1" dxfId="95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32"/>
  <sheetViews>
    <sheetView zoomScalePageLayoutView="0" workbookViewId="0" topLeftCell="A1">
      <selection activeCell="B9" sqref="B9"/>
    </sheetView>
  </sheetViews>
  <sheetFormatPr defaultColWidth="11.421875" defaultRowHeight="15"/>
  <cols>
    <col min="1" max="16384" width="11.421875" style="244" customWidth="1"/>
  </cols>
  <sheetData>
    <row r="1" spans="1:8" ht="13.5" thickBot="1">
      <c r="A1" s="243"/>
      <c r="B1" s="243"/>
      <c r="C1" s="243"/>
      <c r="D1" s="243"/>
      <c r="E1" s="243"/>
      <c r="F1" s="243"/>
      <c r="G1" s="243"/>
      <c r="H1" s="243"/>
    </row>
    <row r="2" spans="1:14" ht="32.25" thickBot="1" thickTop="1">
      <c r="A2" s="245" t="s">
        <v>144</v>
      </c>
      <c r="B2" s="246"/>
      <c r="M2" s="547" t="s">
        <v>26</v>
      </c>
      <c r="N2" s="548"/>
    </row>
    <row r="3" spans="1:2" ht="26.25" thickTop="1">
      <c r="A3" s="247" t="s">
        <v>36</v>
      </c>
      <c r="B3" s="248"/>
    </row>
    <row r="9" spans="1:14" ht="27">
      <c r="A9" s="261" t="s">
        <v>104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</row>
    <row r="10" spans="1:14" ht="15.75">
      <c r="A10" s="250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</row>
    <row r="11" ht="15">
      <c r="A11" s="260" t="s">
        <v>127</v>
      </c>
    </row>
    <row r="12" ht="15">
      <c r="A12" s="260" t="s">
        <v>128</v>
      </c>
    </row>
    <row r="13" ht="15">
      <c r="A13" s="260" t="s">
        <v>129</v>
      </c>
    </row>
    <row r="15" ht="27">
      <c r="A15" s="261" t="s">
        <v>126</v>
      </c>
    </row>
    <row r="17" ht="22.5">
      <c r="A17" s="252" t="s">
        <v>105</v>
      </c>
    </row>
    <row r="19" ht="15.75">
      <c r="A19" s="251" t="s">
        <v>106</v>
      </c>
    </row>
    <row r="20" ht="15.75">
      <c r="A20" s="251"/>
    </row>
    <row r="21" ht="22.5">
      <c r="A21" s="252" t="s">
        <v>107</v>
      </c>
    </row>
    <row r="22" ht="15.75">
      <c r="A22" s="251" t="s">
        <v>108</v>
      </c>
    </row>
    <row r="23" ht="15.75">
      <c r="A23" s="251" t="s">
        <v>109</v>
      </c>
    </row>
    <row r="25" ht="22.5">
      <c r="A25" s="252" t="s">
        <v>138</v>
      </c>
    </row>
    <row r="26" ht="15.75">
      <c r="A26" s="251" t="s">
        <v>139</v>
      </c>
    </row>
    <row r="27" ht="15.75">
      <c r="A27" s="251"/>
    </row>
    <row r="28" ht="22.5">
      <c r="A28" s="252" t="s">
        <v>140</v>
      </c>
    </row>
    <row r="29" ht="15.75">
      <c r="A29" s="251" t="s">
        <v>143</v>
      </c>
    </row>
    <row r="31" ht="22.5">
      <c r="A31" s="252" t="s">
        <v>141</v>
      </c>
    </row>
    <row r="32" ht="15.75">
      <c r="A32" s="251" t="s">
        <v>142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6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112" customWidth="1"/>
    <col min="2" max="2" width="35.421875" style="112" customWidth="1"/>
    <col min="3" max="3" width="9.8515625" style="112" customWidth="1"/>
    <col min="4" max="4" width="12.421875" style="112" bestFit="1" customWidth="1"/>
    <col min="5" max="5" width="8.57421875" style="112" bestFit="1" customWidth="1"/>
    <col min="6" max="6" width="10.57421875" style="112" bestFit="1" customWidth="1"/>
    <col min="7" max="7" width="9.00390625" style="112" customWidth="1"/>
    <col min="8" max="8" width="10.7109375" style="112" customWidth="1"/>
    <col min="9" max="9" width="9.57421875" style="112" customWidth="1"/>
    <col min="10" max="10" width="11.57421875" style="112" bestFit="1" customWidth="1"/>
    <col min="11" max="11" width="9.00390625" style="112" bestFit="1" customWidth="1"/>
    <col min="12" max="12" width="10.57421875" style="112" bestFit="1" customWidth="1"/>
    <col min="13" max="13" width="11.57421875" style="112" bestFit="1" customWidth="1"/>
    <col min="14" max="14" width="9.421875" style="112" customWidth="1"/>
    <col min="15" max="15" width="9.57421875" style="112" bestFit="1" customWidth="1"/>
    <col min="16" max="16" width="11.140625" style="112" customWidth="1"/>
    <col min="17" max="17" width="9.421875" style="112" customWidth="1"/>
    <col min="18" max="18" width="10.57421875" style="112" bestFit="1" customWidth="1"/>
    <col min="19" max="19" width="9.57421875" style="112" customWidth="1"/>
    <col min="20" max="20" width="10.140625" style="112" customWidth="1"/>
    <col min="21" max="21" width="9.421875" style="112" customWidth="1"/>
    <col min="22" max="22" width="10.421875" style="112" customWidth="1"/>
    <col min="23" max="23" width="9.421875" style="112" customWidth="1"/>
    <col min="24" max="24" width="10.28125" style="112" customWidth="1"/>
    <col min="25" max="25" width="10.7109375" style="112" customWidth="1"/>
    <col min="26" max="26" width="9.8515625" style="112" bestFit="1" customWidth="1"/>
    <col min="27" max="16384" width="8.00390625" style="112" customWidth="1"/>
  </cols>
  <sheetData>
    <row r="1" spans="1:26" ht="18.75" thickBot="1">
      <c r="A1" s="257" t="s">
        <v>119</v>
      </c>
      <c r="B1" s="258"/>
      <c r="C1" s="258"/>
      <c r="Y1" s="620" t="s">
        <v>26</v>
      </c>
      <c r="Z1" s="621"/>
    </row>
    <row r="2" ht="5.25" customHeight="1" thickBot="1"/>
    <row r="3" spans="1:26" ht="24.75" customHeight="1" thickTop="1">
      <c r="A3" s="622" t="s">
        <v>121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4"/>
    </row>
    <row r="4" spans="1:26" ht="21" customHeight="1" thickBot="1">
      <c r="A4" s="636" t="s">
        <v>42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638"/>
    </row>
    <row r="5" spans="1:26" s="131" customFormat="1" ht="19.5" customHeight="1" thickBot="1" thickTop="1">
      <c r="A5" s="712" t="s">
        <v>115</v>
      </c>
      <c r="B5" s="712" t="s">
        <v>116</v>
      </c>
      <c r="C5" s="725" t="s">
        <v>34</v>
      </c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7"/>
      <c r="O5" s="728" t="s">
        <v>33</v>
      </c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7"/>
    </row>
    <row r="6" spans="1:26" s="130" customFormat="1" ht="26.25" customHeight="1" thickBot="1">
      <c r="A6" s="713"/>
      <c r="B6" s="713"/>
      <c r="C6" s="718" t="s">
        <v>149</v>
      </c>
      <c r="D6" s="719"/>
      <c r="E6" s="719"/>
      <c r="F6" s="719"/>
      <c r="G6" s="720"/>
      <c r="H6" s="729" t="s">
        <v>32</v>
      </c>
      <c r="I6" s="718" t="s">
        <v>153</v>
      </c>
      <c r="J6" s="719"/>
      <c r="K6" s="719"/>
      <c r="L6" s="719"/>
      <c r="M6" s="720"/>
      <c r="N6" s="729" t="s">
        <v>31</v>
      </c>
      <c r="O6" s="721" t="s">
        <v>151</v>
      </c>
      <c r="P6" s="719"/>
      <c r="Q6" s="719"/>
      <c r="R6" s="719"/>
      <c r="S6" s="720"/>
      <c r="T6" s="729" t="s">
        <v>32</v>
      </c>
      <c r="U6" s="721" t="s">
        <v>152</v>
      </c>
      <c r="V6" s="719"/>
      <c r="W6" s="719"/>
      <c r="X6" s="719"/>
      <c r="Y6" s="720"/>
      <c r="Z6" s="729" t="s">
        <v>31</v>
      </c>
    </row>
    <row r="7" spans="1:26" s="125" customFormat="1" ht="26.25" customHeight="1">
      <c r="A7" s="714"/>
      <c r="B7" s="714"/>
      <c r="C7" s="619" t="s">
        <v>20</v>
      </c>
      <c r="D7" s="635"/>
      <c r="E7" s="614" t="s">
        <v>19</v>
      </c>
      <c r="F7" s="635"/>
      <c r="G7" s="616" t="s">
        <v>15</v>
      </c>
      <c r="H7" s="630"/>
      <c r="I7" s="732" t="s">
        <v>20</v>
      </c>
      <c r="J7" s="635"/>
      <c r="K7" s="614" t="s">
        <v>19</v>
      </c>
      <c r="L7" s="635"/>
      <c r="M7" s="616" t="s">
        <v>15</v>
      </c>
      <c r="N7" s="630"/>
      <c r="O7" s="732" t="s">
        <v>20</v>
      </c>
      <c r="P7" s="635"/>
      <c r="Q7" s="614" t="s">
        <v>19</v>
      </c>
      <c r="R7" s="635"/>
      <c r="S7" s="616" t="s">
        <v>15</v>
      </c>
      <c r="T7" s="630"/>
      <c r="U7" s="732" t="s">
        <v>20</v>
      </c>
      <c r="V7" s="635"/>
      <c r="W7" s="614" t="s">
        <v>19</v>
      </c>
      <c r="X7" s="635"/>
      <c r="Y7" s="616" t="s">
        <v>15</v>
      </c>
      <c r="Z7" s="630"/>
    </row>
    <row r="8" spans="1:26" s="125" customFormat="1" ht="19.5" customHeight="1" thickBot="1">
      <c r="A8" s="715"/>
      <c r="B8" s="715"/>
      <c r="C8" s="128" t="s">
        <v>29</v>
      </c>
      <c r="D8" s="126" t="s">
        <v>28</v>
      </c>
      <c r="E8" s="127" t="s">
        <v>29</v>
      </c>
      <c r="F8" s="259" t="s">
        <v>28</v>
      </c>
      <c r="G8" s="731"/>
      <c r="H8" s="730"/>
      <c r="I8" s="128" t="s">
        <v>29</v>
      </c>
      <c r="J8" s="126" t="s">
        <v>28</v>
      </c>
      <c r="K8" s="127" t="s">
        <v>29</v>
      </c>
      <c r="L8" s="259" t="s">
        <v>28</v>
      </c>
      <c r="M8" s="731"/>
      <c r="N8" s="730"/>
      <c r="O8" s="128" t="s">
        <v>29</v>
      </c>
      <c r="P8" s="126" t="s">
        <v>28</v>
      </c>
      <c r="Q8" s="127" t="s">
        <v>29</v>
      </c>
      <c r="R8" s="259" t="s">
        <v>28</v>
      </c>
      <c r="S8" s="731"/>
      <c r="T8" s="730"/>
      <c r="U8" s="128" t="s">
        <v>29</v>
      </c>
      <c r="V8" s="126" t="s">
        <v>28</v>
      </c>
      <c r="W8" s="127" t="s">
        <v>29</v>
      </c>
      <c r="X8" s="259" t="s">
        <v>28</v>
      </c>
      <c r="Y8" s="731"/>
      <c r="Z8" s="730"/>
    </row>
    <row r="9" spans="1:26" s="114" customFormat="1" ht="18" customHeight="1" thickBot="1" thickTop="1">
      <c r="A9" s="124" t="s">
        <v>22</v>
      </c>
      <c r="B9" s="256"/>
      <c r="C9" s="123">
        <f>SUM(C10:C14)</f>
        <v>25070.022</v>
      </c>
      <c r="D9" s="117">
        <f>SUM(D10:D14)</f>
        <v>14500.525</v>
      </c>
      <c r="E9" s="118">
        <f>SUM(E10:E14)</f>
        <v>6296.044999999999</v>
      </c>
      <c r="F9" s="117">
        <f>SUM(F10:F14)</f>
        <v>3104.8289999999997</v>
      </c>
      <c r="G9" s="116">
        <f aca="true" t="shared" si="0" ref="G9:G14">SUM(C9:F9)</f>
        <v>48971.420999999995</v>
      </c>
      <c r="H9" s="120">
        <f aca="true" t="shared" si="1" ref="H9:H14">G9/$G$9</f>
        <v>1</v>
      </c>
      <c r="I9" s="119">
        <f>SUM(I10:I14)</f>
        <v>26989.007999999994</v>
      </c>
      <c r="J9" s="117">
        <f>SUM(J10:J14)</f>
        <v>16475.080999999995</v>
      </c>
      <c r="K9" s="118">
        <f>SUM(K10:K14)</f>
        <v>2718.368</v>
      </c>
      <c r="L9" s="117">
        <f>SUM(L10:L14)</f>
        <v>1373.1100000000001</v>
      </c>
      <c r="M9" s="116">
        <f aca="true" t="shared" si="2" ref="M9:M14">SUM(I9:L9)</f>
        <v>47555.566999999995</v>
      </c>
      <c r="N9" s="122">
        <f aca="true" t="shared" si="3" ref="N9:N14">IF(ISERROR(G9/M9-1),"         /0",(G9/M9-1))</f>
        <v>0.02977262367621436</v>
      </c>
      <c r="O9" s="121">
        <f>SUM(O10:O14)</f>
        <v>183272.35700000005</v>
      </c>
      <c r="P9" s="117">
        <f>SUM(P10:P14)</f>
        <v>95423.6190000001</v>
      </c>
      <c r="Q9" s="118">
        <f>SUM(Q10:Q14)</f>
        <v>49504.51397000001</v>
      </c>
      <c r="R9" s="117">
        <f>SUM(R10:R14)</f>
        <v>16913.824999999993</v>
      </c>
      <c r="S9" s="116">
        <f aca="true" t="shared" si="4" ref="S9:S14">SUM(O9:R9)</f>
        <v>345114.3149700002</v>
      </c>
      <c r="T9" s="120">
        <f aca="true" t="shared" si="5" ref="T9:T14">S9/$S$9</f>
        <v>1</v>
      </c>
      <c r="U9" s="119">
        <f>SUM(U10:U14)</f>
        <v>194732.41700000013</v>
      </c>
      <c r="V9" s="117">
        <f>SUM(V10:V14)</f>
        <v>107672.37800000003</v>
      </c>
      <c r="W9" s="118">
        <f>SUM(W10:W14)</f>
        <v>29583.095999999994</v>
      </c>
      <c r="X9" s="117">
        <f>SUM(X10:X14)</f>
        <v>10790.143000000005</v>
      </c>
      <c r="Y9" s="116">
        <f aca="true" t="shared" si="6" ref="Y9:Y14">SUM(U9:X9)</f>
        <v>342778.03400000016</v>
      </c>
      <c r="Z9" s="115">
        <f>IF(ISERROR(S9/Y9-1),"         /0",(S9/Y9-1))</f>
        <v>0.006815725449898613</v>
      </c>
    </row>
    <row r="10" spans="1:26" ht="21.75" customHeight="1" thickTop="1">
      <c r="A10" s="442" t="s">
        <v>389</v>
      </c>
      <c r="B10" s="443" t="s">
        <v>390</v>
      </c>
      <c r="C10" s="444">
        <v>19319.262000000002</v>
      </c>
      <c r="D10" s="445">
        <v>12924.98</v>
      </c>
      <c r="E10" s="446">
        <v>5527.520999999999</v>
      </c>
      <c r="F10" s="445">
        <v>3008.564</v>
      </c>
      <c r="G10" s="447">
        <f t="shared" si="0"/>
        <v>40780.327</v>
      </c>
      <c r="H10" s="448">
        <f t="shared" si="1"/>
        <v>0.8327372611874996</v>
      </c>
      <c r="I10" s="449">
        <v>21119.688999999995</v>
      </c>
      <c r="J10" s="445">
        <v>14519.110999999994</v>
      </c>
      <c r="K10" s="446">
        <v>2461.009</v>
      </c>
      <c r="L10" s="445">
        <v>1288.2400000000002</v>
      </c>
      <c r="M10" s="447">
        <f t="shared" si="2"/>
        <v>39388.048999999985</v>
      </c>
      <c r="N10" s="450">
        <f t="shared" si="3"/>
        <v>0.03534772692092503</v>
      </c>
      <c r="O10" s="444">
        <v>142044.92400000006</v>
      </c>
      <c r="P10" s="445">
        <v>84634.83100000011</v>
      </c>
      <c r="Q10" s="446">
        <v>42371.374970000004</v>
      </c>
      <c r="R10" s="445">
        <v>16309.475999999995</v>
      </c>
      <c r="S10" s="447">
        <f t="shared" si="4"/>
        <v>285360.60597000015</v>
      </c>
      <c r="T10" s="448">
        <f t="shared" si="5"/>
        <v>0.8268582136177276</v>
      </c>
      <c r="U10" s="449">
        <v>155306.3730000001</v>
      </c>
      <c r="V10" s="445">
        <v>95807.58700000003</v>
      </c>
      <c r="W10" s="446">
        <v>25304.786999999993</v>
      </c>
      <c r="X10" s="445">
        <v>9971.888000000004</v>
      </c>
      <c r="Y10" s="447">
        <f t="shared" si="6"/>
        <v>286390.6350000001</v>
      </c>
      <c r="Z10" s="451">
        <f>IF(ISERROR(S10/Y10-1),"         /0",IF(S10/Y10&gt;5,"  *  ",(S10/Y10-1)))</f>
        <v>-0.0035965876817165565</v>
      </c>
    </row>
    <row r="11" spans="1:26" ht="21.75" customHeight="1">
      <c r="A11" s="452" t="s">
        <v>391</v>
      </c>
      <c r="B11" s="453" t="s">
        <v>392</v>
      </c>
      <c r="C11" s="404">
        <v>5394.446999999999</v>
      </c>
      <c r="D11" s="405">
        <v>756.3020000000001</v>
      </c>
      <c r="E11" s="406">
        <v>768.033</v>
      </c>
      <c r="F11" s="405">
        <v>95.964</v>
      </c>
      <c r="G11" s="407">
        <f>SUM(C11:F11)</f>
        <v>7014.746</v>
      </c>
      <c r="H11" s="408">
        <f>G11/$G$9</f>
        <v>0.14324162658053155</v>
      </c>
      <c r="I11" s="409">
        <v>5623.592</v>
      </c>
      <c r="J11" s="405">
        <v>1049.4740000000002</v>
      </c>
      <c r="K11" s="406">
        <v>256.945</v>
      </c>
      <c r="L11" s="405">
        <v>84.394</v>
      </c>
      <c r="M11" s="407">
        <f>SUM(I11:L11)</f>
        <v>7014.405</v>
      </c>
      <c r="N11" s="410">
        <f t="shared" si="3"/>
        <v>4.861424454394303E-05</v>
      </c>
      <c r="O11" s="404">
        <v>39294.234999999986</v>
      </c>
      <c r="P11" s="405">
        <v>5823.142999999999</v>
      </c>
      <c r="Q11" s="406">
        <v>7062.114</v>
      </c>
      <c r="R11" s="405">
        <v>581.2479999999999</v>
      </c>
      <c r="S11" s="407">
        <f>SUM(O11:R11)</f>
        <v>52760.73999999998</v>
      </c>
      <c r="T11" s="408">
        <f>S11/$S$9</f>
        <v>0.15287902504011266</v>
      </c>
      <c r="U11" s="409">
        <v>37404.248000000014</v>
      </c>
      <c r="V11" s="405">
        <v>5195.778999999998</v>
      </c>
      <c r="W11" s="406">
        <v>4137.871</v>
      </c>
      <c r="X11" s="405">
        <v>799.9659999999999</v>
      </c>
      <c r="Y11" s="407">
        <f>SUM(U11:X11)</f>
        <v>47537.86400000001</v>
      </c>
      <c r="Z11" s="411">
        <f>IF(ISERROR(S11/Y11-1),"         /0",IF(S11/Y11&gt;5,"  *  ",(S11/Y11-1)))</f>
        <v>0.10986770461541928</v>
      </c>
    </row>
    <row r="12" spans="1:26" ht="21.75" customHeight="1">
      <c r="A12" s="452" t="s">
        <v>393</v>
      </c>
      <c r="B12" s="453" t="s">
        <v>394</v>
      </c>
      <c r="C12" s="404">
        <v>241.975</v>
      </c>
      <c r="D12" s="405">
        <v>519.491</v>
      </c>
      <c r="E12" s="406">
        <v>0</v>
      </c>
      <c r="F12" s="405">
        <v>0</v>
      </c>
      <c r="G12" s="407">
        <f>SUM(C12:F12)</f>
        <v>761.466</v>
      </c>
      <c r="H12" s="408">
        <f>G12/$G$9</f>
        <v>0.01554919143555177</v>
      </c>
      <c r="I12" s="409">
        <v>190.245</v>
      </c>
      <c r="J12" s="405">
        <v>549.193</v>
      </c>
      <c r="K12" s="406">
        <v>0</v>
      </c>
      <c r="L12" s="405">
        <v>0</v>
      </c>
      <c r="M12" s="407">
        <f>SUM(I12:L12)</f>
        <v>739.438</v>
      </c>
      <c r="N12" s="410">
        <f t="shared" si="3"/>
        <v>0.02979019201068933</v>
      </c>
      <c r="O12" s="404">
        <v>1273.0130000000001</v>
      </c>
      <c r="P12" s="405">
        <v>3208.9869999999987</v>
      </c>
      <c r="Q12" s="406">
        <v>40.479</v>
      </c>
      <c r="R12" s="405">
        <v>19.947999999999997</v>
      </c>
      <c r="S12" s="407">
        <f>SUM(O12:R12)</f>
        <v>4542.427</v>
      </c>
      <c r="T12" s="408">
        <f>S12/$S$9</f>
        <v>0.01316209384242685</v>
      </c>
      <c r="U12" s="409">
        <v>1132.9920000000002</v>
      </c>
      <c r="V12" s="405">
        <v>4382.856000000001</v>
      </c>
      <c r="W12" s="406">
        <v>0.18</v>
      </c>
      <c r="X12" s="405">
        <v>0</v>
      </c>
      <c r="Y12" s="407">
        <f>SUM(U12:X12)</f>
        <v>5516.028000000001</v>
      </c>
      <c r="Z12" s="411">
        <f>IF(ISERROR(S12/Y12-1),"         /0",IF(S12/Y12&gt;5,"  *  ",(S12/Y12-1)))</f>
        <v>-0.17650399889195656</v>
      </c>
    </row>
    <row r="13" spans="1:26" ht="21.75" customHeight="1">
      <c r="A13" s="452" t="s">
        <v>397</v>
      </c>
      <c r="B13" s="453" t="s">
        <v>398</v>
      </c>
      <c r="C13" s="404">
        <v>69.01100000000001</v>
      </c>
      <c r="D13" s="405">
        <v>287.897</v>
      </c>
      <c r="E13" s="406">
        <v>0.3</v>
      </c>
      <c r="F13" s="405">
        <v>0.181</v>
      </c>
      <c r="G13" s="407">
        <f>SUM(C13:F13)</f>
        <v>357.389</v>
      </c>
      <c r="H13" s="408">
        <f>G13/$G$9</f>
        <v>0.00729790952972347</v>
      </c>
      <c r="I13" s="409">
        <v>31.779</v>
      </c>
      <c r="J13" s="405">
        <v>347.857</v>
      </c>
      <c r="K13" s="406">
        <v>0.214</v>
      </c>
      <c r="L13" s="405">
        <v>0.261</v>
      </c>
      <c r="M13" s="407">
        <f>SUM(I13:L13)</f>
        <v>380.11100000000005</v>
      </c>
      <c r="N13" s="410">
        <f t="shared" si="3"/>
        <v>-0.05977727558528967</v>
      </c>
      <c r="O13" s="404">
        <v>474.77399999999994</v>
      </c>
      <c r="P13" s="405">
        <v>1641.3029999999999</v>
      </c>
      <c r="Q13" s="406">
        <v>25.059</v>
      </c>
      <c r="R13" s="405">
        <v>1.405</v>
      </c>
      <c r="S13" s="407">
        <f>SUM(O13:R13)</f>
        <v>2142.541</v>
      </c>
      <c r="T13" s="408">
        <f>S13/$S$9</f>
        <v>0.006208206692864204</v>
      </c>
      <c r="U13" s="409">
        <v>711.282</v>
      </c>
      <c r="V13" s="405">
        <v>2138.9030000000002</v>
      </c>
      <c r="W13" s="406">
        <v>0.214</v>
      </c>
      <c r="X13" s="405">
        <v>9.089</v>
      </c>
      <c r="Y13" s="407">
        <f>SUM(U13:X13)</f>
        <v>2859.4880000000003</v>
      </c>
      <c r="Z13" s="411">
        <f>IF(ISERROR(S13/Y13-1),"         /0",IF(S13/Y13&gt;5,"  *  ",(S13/Y13-1)))</f>
        <v>-0.2507256543828825</v>
      </c>
    </row>
    <row r="14" spans="1:26" ht="21.75" customHeight="1" thickBot="1">
      <c r="A14" s="454" t="s">
        <v>51</v>
      </c>
      <c r="B14" s="455"/>
      <c r="C14" s="456">
        <v>45.327</v>
      </c>
      <c r="D14" s="457">
        <v>11.854999999999999</v>
      </c>
      <c r="E14" s="458">
        <v>0.191</v>
      </c>
      <c r="F14" s="457">
        <v>0.12</v>
      </c>
      <c r="G14" s="459">
        <f t="shared" si="0"/>
        <v>57.492999999999995</v>
      </c>
      <c r="H14" s="460">
        <f t="shared" si="1"/>
        <v>0.0011740112666936905</v>
      </c>
      <c r="I14" s="461">
        <v>23.703</v>
      </c>
      <c r="J14" s="457">
        <v>9.446</v>
      </c>
      <c r="K14" s="458">
        <v>0.2</v>
      </c>
      <c r="L14" s="457">
        <v>0.21500000000000002</v>
      </c>
      <c r="M14" s="459">
        <f t="shared" si="2"/>
        <v>33.56400000000001</v>
      </c>
      <c r="N14" s="462">
        <f t="shared" si="3"/>
        <v>0.7129364795614344</v>
      </c>
      <c r="O14" s="456">
        <v>185.41100000000003</v>
      </c>
      <c r="P14" s="457">
        <v>115.35500000000002</v>
      </c>
      <c r="Q14" s="458">
        <v>5.487</v>
      </c>
      <c r="R14" s="457">
        <v>1.7479999999999998</v>
      </c>
      <c r="S14" s="459">
        <f t="shared" si="4"/>
        <v>308.0010000000001</v>
      </c>
      <c r="T14" s="460">
        <f t="shared" si="5"/>
        <v>0.0008924608068685119</v>
      </c>
      <c r="U14" s="461">
        <v>177.522</v>
      </c>
      <c r="V14" s="457">
        <v>147.253</v>
      </c>
      <c r="W14" s="458">
        <v>140.04399999999998</v>
      </c>
      <c r="X14" s="457">
        <v>9.200000000000001</v>
      </c>
      <c r="Y14" s="459">
        <f t="shared" si="6"/>
        <v>474.01899999999995</v>
      </c>
      <c r="Z14" s="463">
        <f>IF(ISERROR(S14/Y14-1),"         /0",IF(S14/Y14&gt;5,"  *  ",(S14/Y14-1)))</f>
        <v>-0.35023490619574293</v>
      </c>
    </row>
    <row r="15" spans="1:2" ht="8.25" customHeight="1" thickTop="1">
      <c r="A15" s="113"/>
      <c r="B15" s="113"/>
    </row>
    <row r="16" spans="1:2" ht="15">
      <c r="A16" s="113" t="s">
        <v>137</v>
      </c>
      <c r="B16" s="113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3 N3 Z15:Z65536 N15:N65536">
    <cfRule type="cellIs" priority="12" dxfId="95" operator="lessThan" stopIfTrue="1">
      <formula>0</formula>
    </cfRule>
  </conditionalFormatting>
  <conditionalFormatting sqref="N9:N14 Z9:Z14">
    <cfRule type="cellIs" priority="13" dxfId="95" operator="lessThan" stopIfTrue="1">
      <formula>0</formula>
    </cfRule>
    <cfRule type="cellIs" priority="14" dxfId="97" operator="greaterThanOrEqual" stopIfTrue="1">
      <formula>0</formula>
    </cfRule>
  </conditionalFormatting>
  <conditionalFormatting sqref="N5:N8 Z5:Z8">
    <cfRule type="cellIs" priority="3" dxfId="95" operator="lessThan" stopIfTrue="1">
      <formula>0</formula>
    </cfRule>
  </conditionalFormatting>
  <conditionalFormatting sqref="H6:H8">
    <cfRule type="cellIs" priority="2" dxfId="95" operator="lessThan" stopIfTrue="1">
      <formula>0</formula>
    </cfRule>
  </conditionalFormatting>
  <conditionalFormatting sqref="T6:T8">
    <cfRule type="cellIs" priority="1" dxfId="95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1"/>
  <sheetViews>
    <sheetView showGridLines="0" zoomScale="88" zoomScaleNormal="88" zoomScalePageLayoutView="0" workbookViewId="0" topLeftCell="A1">
      <selection activeCell="A41" sqref="A4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58" t="s">
        <v>26</v>
      </c>
      <c r="O1" s="558"/>
    </row>
    <row r="2" ht="5.25" customHeight="1"/>
    <row r="3" ht="4.5" customHeight="1" thickBot="1"/>
    <row r="4" spans="1:15" ht="13.5" customHeight="1" thickTop="1">
      <c r="A4" s="564" t="s">
        <v>25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6"/>
    </row>
    <row r="5" spans="1:15" ht="12.75" customHeight="1">
      <c r="A5" s="567"/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9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53" t="s">
        <v>24</v>
      </c>
      <c r="D7" s="554"/>
      <c r="E7" s="555"/>
      <c r="F7" s="549" t="s">
        <v>23</v>
      </c>
      <c r="G7" s="550"/>
      <c r="H7" s="550"/>
      <c r="I7" s="550"/>
      <c r="J7" s="550"/>
      <c r="K7" s="550"/>
      <c r="L7" s="550"/>
      <c r="M7" s="550"/>
      <c r="N7" s="550"/>
      <c r="O7" s="559" t="s">
        <v>22</v>
      </c>
    </row>
    <row r="8" spans="1:15" ht="3.75" customHeight="1" thickBot="1">
      <c r="A8" s="78"/>
      <c r="B8" s="77"/>
      <c r="C8" s="76"/>
      <c r="D8" s="75"/>
      <c r="E8" s="74"/>
      <c r="F8" s="551"/>
      <c r="G8" s="552"/>
      <c r="H8" s="552"/>
      <c r="I8" s="552"/>
      <c r="J8" s="552"/>
      <c r="K8" s="552"/>
      <c r="L8" s="552"/>
      <c r="M8" s="552"/>
      <c r="N8" s="552"/>
      <c r="O8" s="560"/>
    </row>
    <row r="9" spans="1:15" ht="21.75" customHeight="1" thickBot="1" thickTop="1">
      <c r="A9" s="572" t="s">
        <v>21</v>
      </c>
      <c r="B9" s="573"/>
      <c r="C9" s="574" t="s">
        <v>20</v>
      </c>
      <c r="D9" s="576" t="s">
        <v>19</v>
      </c>
      <c r="E9" s="562" t="s">
        <v>15</v>
      </c>
      <c r="F9" s="553" t="s">
        <v>20</v>
      </c>
      <c r="G9" s="554"/>
      <c r="H9" s="554"/>
      <c r="I9" s="553" t="s">
        <v>19</v>
      </c>
      <c r="J9" s="554"/>
      <c r="K9" s="555"/>
      <c r="L9" s="87" t="s">
        <v>18</v>
      </c>
      <c r="M9" s="86"/>
      <c r="N9" s="86"/>
      <c r="O9" s="560"/>
    </row>
    <row r="10" spans="1:15" s="67" customFormat="1" ht="18.75" customHeight="1" thickBot="1">
      <c r="A10" s="73"/>
      <c r="B10" s="72"/>
      <c r="C10" s="575"/>
      <c r="D10" s="577"/>
      <c r="E10" s="563"/>
      <c r="F10" s="70" t="s">
        <v>17</v>
      </c>
      <c r="G10" s="69" t="s">
        <v>16</v>
      </c>
      <c r="H10" s="68" t="s">
        <v>15</v>
      </c>
      <c r="I10" s="70" t="s">
        <v>17</v>
      </c>
      <c r="J10" s="69" t="s">
        <v>16</v>
      </c>
      <c r="K10" s="71" t="s">
        <v>15</v>
      </c>
      <c r="L10" s="70" t="s">
        <v>17</v>
      </c>
      <c r="M10" s="291" t="s">
        <v>16</v>
      </c>
      <c r="N10" s="71" t="s">
        <v>15</v>
      </c>
      <c r="O10" s="561"/>
    </row>
    <row r="11" spans="1:15" s="65" customFormat="1" ht="18.75" customHeight="1" thickTop="1">
      <c r="A11" s="556">
        <v>2015</v>
      </c>
      <c r="B11" s="355" t="s">
        <v>5</v>
      </c>
      <c r="C11" s="320">
        <v>1811969</v>
      </c>
      <c r="D11" s="321">
        <v>74643</v>
      </c>
      <c r="E11" s="273">
        <f aca="true" t="shared" si="0" ref="E11:E24">D11+C11</f>
        <v>1886612</v>
      </c>
      <c r="F11" s="320">
        <v>500267</v>
      </c>
      <c r="G11" s="322">
        <v>493422</v>
      </c>
      <c r="H11" s="323">
        <f aca="true" t="shared" si="1" ref="H11:H22">G11+F11</f>
        <v>993689</v>
      </c>
      <c r="I11" s="324">
        <v>5930</v>
      </c>
      <c r="J11" s="325">
        <v>6240</v>
      </c>
      <c r="K11" s="326">
        <f aca="true" t="shared" si="2" ref="K11:K22">J11+I11</f>
        <v>12170</v>
      </c>
      <c r="L11" s="327">
        <f aca="true" t="shared" si="3" ref="L11:L24">I11+F11</f>
        <v>506197</v>
      </c>
      <c r="M11" s="328">
        <f aca="true" t="shared" si="4" ref="M11:M24">J11+G11</f>
        <v>499662</v>
      </c>
      <c r="N11" s="303">
        <f aca="true" t="shared" si="5" ref="N11:N24">K11+H11</f>
        <v>1005859</v>
      </c>
      <c r="O11" s="66">
        <f aca="true" t="shared" si="6" ref="O11:O24">N11+E11</f>
        <v>2892471</v>
      </c>
    </row>
    <row r="12" spans="1:15" ht="18.75" customHeight="1">
      <c r="A12" s="570"/>
      <c r="B12" s="355" t="s">
        <v>4</v>
      </c>
      <c r="C12" s="52">
        <v>1541753</v>
      </c>
      <c r="D12" s="61">
        <v>65326</v>
      </c>
      <c r="E12" s="274">
        <f t="shared" si="0"/>
        <v>1607079</v>
      </c>
      <c r="F12" s="52">
        <v>376915</v>
      </c>
      <c r="G12" s="50">
        <v>359389</v>
      </c>
      <c r="H12" s="56">
        <f t="shared" si="1"/>
        <v>736304</v>
      </c>
      <c r="I12" s="59">
        <v>3673</v>
      </c>
      <c r="J12" s="58">
        <v>3833</v>
      </c>
      <c r="K12" s="57">
        <f t="shared" si="2"/>
        <v>7506</v>
      </c>
      <c r="L12" s="253">
        <f t="shared" si="3"/>
        <v>380588</v>
      </c>
      <c r="M12" s="292">
        <f t="shared" si="4"/>
        <v>363222</v>
      </c>
      <c r="N12" s="304">
        <f t="shared" si="5"/>
        <v>743810</v>
      </c>
      <c r="O12" s="55">
        <f t="shared" si="6"/>
        <v>2350889</v>
      </c>
    </row>
    <row r="13" spans="1:15" ht="18.75" customHeight="1">
      <c r="A13" s="570"/>
      <c r="B13" s="355" t="s">
        <v>3</v>
      </c>
      <c r="C13" s="52">
        <v>1720177</v>
      </c>
      <c r="D13" s="61">
        <v>65560</v>
      </c>
      <c r="E13" s="274">
        <f t="shared" si="0"/>
        <v>1785737</v>
      </c>
      <c r="F13" s="52">
        <v>440033</v>
      </c>
      <c r="G13" s="50">
        <v>383349</v>
      </c>
      <c r="H13" s="56">
        <f t="shared" si="1"/>
        <v>823382</v>
      </c>
      <c r="I13" s="253">
        <v>3673</v>
      </c>
      <c r="J13" s="58">
        <v>3547</v>
      </c>
      <c r="K13" s="57">
        <f t="shared" si="2"/>
        <v>7220</v>
      </c>
      <c r="L13" s="253">
        <f t="shared" si="3"/>
        <v>443706</v>
      </c>
      <c r="M13" s="292">
        <f t="shared" si="4"/>
        <v>386896</v>
      </c>
      <c r="N13" s="304">
        <f t="shared" si="5"/>
        <v>830602</v>
      </c>
      <c r="O13" s="55">
        <f t="shared" si="6"/>
        <v>2616339</v>
      </c>
    </row>
    <row r="14" spans="1:15" ht="18.75" customHeight="1">
      <c r="A14" s="570"/>
      <c r="B14" s="355" t="s">
        <v>14</v>
      </c>
      <c r="C14" s="52">
        <v>1719454</v>
      </c>
      <c r="D14" s="61">
        <v>55539</v>
      </c>
      <c r="E14" s="274">
        <f t="shared" si="0"/>
        <v>1774993</v>
      </c>
      <c r="F14" s="52">
        <v>391838</v>
      </c>
      <c r="G14" s="50">
        <v>394616</v>
      </c>
      <c r="H14" s="56">
        <f t="shared" si="1"/>
        <v>786454</v>
      </c>
      <c r="I14" s="59">
        <v>2827</v>
      </c>
      <c r="J14" s="58">
        <v>3267</v>
      </c>
      <c r="K14" s="57">
        <f t="shared" si="2"/>
        <v>6094</v>
      </c>
      <c r="L14" s="253">
        <f t="shared" si="3"/>
        <v>394665</v>
      </c>
      <c r="M14" s="292">
        <f t="shared" si="4"/>
        <v>397883</v>
      </c>
      <c r="N14" s="304">
        <f t="shared" si="5"/>
        <v>792548</v>
      </c>
      <c r="O14" s="55">
        <f t="shared" si="6"/>
        <v>2567541</v>
      </c>
    </row>
    <row r="15" spans="1:15" s="65" customFormat="1" ht="18.75" customHeight="1">
      <c r="A15" s="570"/>
      <c r="B15" s="355" t="s">
        <v>13</v>
      </c>
      <c r="C15" s="52">
        <v>1820098</v>
      </c>
      <c r="D15" s="61">
        <v>57825</v>
      </c>
      <c r="E15" s="274">
        <f t="shared" si="0"/>
        <v>1877923</v>
      </c>
      <c r="F15" s="52">
        <v>424520</v>
      </c>
      <c r="G15" s="50">
        <v>417357</v>
      </c>
      <c r="H15" s="56">
        <f t="shared" si="1"/>
        <v>841877</v>
      </c>
      <c r="I15" s="59">
        <v>2463</v>
      </c>
      <c r="J15" s="58">
        <v>2559</v>
      </c>
      <c r="K15" s="57">
        <f t="shared" si="2"/>
        <v>5022</v>
      </c>
      <c r="L15" s="253">
        <f t="shared" si="3"/>
        <v>426983</v>
      </c>
      <c r="M15" s="292">
        <f t="shared" si="4"/>
        <v>419916</v>
      </c>
      <c r="N15" s="304">
        <f t="shared" si="5"/>
        <v>846899</v>
      </c>
      <c r="O15" s="55">
        <f t="shared" si="6"/>
        <v>2724822</v>
      </c>
    </row>
    <row r="16" spans="1:15" s="270" customFormat="1" ht="18.75" customHeight="1">
      <c r="A16" s="570"/>
      <c r="B16" s="356" t="s">
        <v>12</v>
      </c>
      <c r="C16" s="52">
        <v>1924167</v>
      </c>
      <c r="D16" s="61">
        <v>66198</v>
      </c>
      <c r="E16" s="274">
        <f t="shared" si="0"/>
        <v>1990365</v>
      </c>
      <c r="F16" s="52">
        <v>489516</v>
      </c>
      <c r="G16" s="50">
        <v>450823</v>
      </c>
      <c r="H16" s="56">
        <f t="shared" si="1"/>
        <v>940339</v>
      </c>
      <c r="I16" s="59">
        <v>4718</v>
      </c>
      <c r="J16" s="58">
        <v>4337</v>
      </c>
      <c r="K16" s="57">
        <f t="shared" si="2"/>
        <v>9055</v>
      </c>
      <c r="L16" s="253">
        <f t="shared" si="3"/>
        <v>494234</v>
      </c>
      <c r="M16" s="292">
        <f t="shared" si="4"/>
        <v>455160</v>
      </c>
      <c r="N16" s="304">
        <f t="shared" si="5"/>
        <v>949394</v>
      </c>
      <c r="O16" s="55">
        <f t="shared" si="6"/>
        <v>2939759</v>
      </c>
    </row>
    <row r="17" spans="1:15" s="283" customFormat="1" ht="18.75" customHeight="1">
      <c r="A17" s="570"/>
      <c r="B17" s="355" t="s">
        <v>11</v>
      </c>
      <c r="C17" s="52">
        <v>2040710</v>
      </c>
      <c r="D17" s="61">
        <v>66717</v>
      </c>
      <c r="E17" s="274">
        <f t="shared" si="0"/>
        <v>2107427</v>
      </c>
      <c r="F17" s="52">
        <v>481754</v>
      </c>
      <c r="G17" s="50">
        <v>547672</v>
      </c>
      <c r="H17" s="56">
        <f t="shared" si="1"/>
        <v>1029426</v>
      </c>
      <c r="I17" s="59">
        <v>3871</v>
      </c>
      <c r="J17" s="58">
        <v>5647</v>
      </c>
      <c r="K17" s="57">
        <f t="shared" si="2"/>
        <v>9518</v>
      </c>
      <c r="L17" s="253">
        <f t="shared" si="3"/>
        <v>485625</v>
      </c>
      <c r="M17" s="292">
        <f t="shared" si="4"/>
        <v>553319</v>
      </c>
      <c r="N17" s="304">
        <f t="shared" si="5"/>
        <v>1038944</v>
      </c>
      <c r="O17" s="55">
        <f t="shared" si="6"/>
        <v>3146371</v>
      </c>
    </row>
    <row r="18" spans="1:15" s="290" customFormat="1" ht="18.75" customHeight="1">
      <c r="A18" s="570"/>
      <c r="B18" s="355" t="s">
        <v>10</v>
      </c>
      <c r="C18" s="52">
        <v>1962397</v>
      </c>
      <c r="D18" s="61">
        <v>69900</v>
      </c>
      <c r="E18" s="274">
        <f t="shared" si="0"/>
        <v>2032297</v>
      </c>
      <c r="F18" s="52">
        <v>522508</v>
      </c>
      <c r="G18" s="50">
        <v>492090</v>
      </c>
      <c r="H18" s="56">
        <f t="shared" si="1"/>
        <v>1014598</v>
      </c>
      <c r="I18" s="59">
        <v>5736</v>
      </c>
      <c r="J18" s="58">
        <v>6734</v>
      </c>
      <c r="K18" s="57">
        <f t="shared" si="2"/>
        <v>12470</v>
      </c>
      <c r="L18" s="253">
        <f t="shared" si="3"/>
        <v>528244</v>
      </c>
      <c r="M18" s="292">
        <f t="shared" si="4"/>
        <v>498824</v>
      </c>
      <c r="N18" s="304">
        <f t="shared" si="5"/>
        <v>1027068</v>
      </c>
      <c r="O18" s="55">
        <f t="shared" si="6"/>
        <v>3059365</v>
      </c>
    </row>
    <row r="19" spans="1:15" ht="18.75" customHeight="1">
      <c r="A19" s="570"/>
      <c r="B19" s="355" t="s">
        <v>9</v>
      </c>
      <c r="C19" s="52">
        <v>1842744</v>
      </c>
      <c r="D19" s="61">
        <v>61213</v>
      </c>
      <c r="E19" s="274">
        <f t="shared" si="0"/>
        <v>1903957</v>
      </c>
      <c r="F19" s="52">
        <v>449292</v>
      </c>
      <c r="G19" s="50">
        <v>416271</v>
      </c>
      <c r="H19" s="56">
        <f t="shared" si="1"/>
        <v>865563</v>
      </c>
      <c r="I19" s="59">
        <v>5461</v>
      </c>
      <c r="J19" s="58">
        <v>5821</v>
      </c>
      <c r="K19" s="57">
        <f t="shared" si="2"/>
        <v>11282</v>
      </c>
      <c r="L19" s="253">
        <f t="shared" si="3"/>
        <v>454753</v>
      </c>
      <c r="M19" s="292">
        <f t="shared" si="4"/>
        <v>422092</v>
      </c>
      <c r="N19" s="304">
        <f t="shared" si="5"/>
        <v>876845</v>
      </c>
      <c r="O19" s="55">
        <f t="shared" si="6"/>
        <v>2780802</v>
      </c>
    </row>
    <row r="20" spans="1:15" s="299" customFormat="1" ht="18.75" customHeight="1">
      <c r="A20" s="570"/>
      <c r="B20" s="355" t="s">
        <v>8</v>
      </c>
      <c r="C20" s="52">
        <v>1950282</v>
      </c>
      <c r="D20" s="61">
        <v>68838</v>
      </c>
      <c r="E20" s="274">
        <f t="shared" si="0"/>
        <v>2019120</v>
      </c>
      <c r="F20" s="52">
        <v>446293</v>
      </c>
      <c r="G20" s="50">
        <v>461697</v>
      </c>
      <c r="H20" s="56">
        <f t="shared" si="1"/>
        <v>907990</v>
      </c>
      <c r="I20" s="59">
        <v>5238</v>
      </c>
      <c r="J20" s="58">
        <v>5793</v>
      </c>
      <c r="K20" s="57">
        <f t="shared" si="2"/>
        <v>11031</v>
      </c>
      <c r="L20" s="253">
        <f t="shared" si="3"/>
        <v>451531</v>
      </c>
      <c r="M20" s="292">
        <f t="shared" si="4"/>
        <v>467490</v>
      </c>
      <c r="N20" s="304">
        <f t="shared" si="5"/>
        <v>919021</v>
      </c>
      <c r="O20" s="55">
        <f t="shared" si="6"/>
        <v>2938141</v>
      </c>
    </row>
    <row r="21" spans="1:15" s="54" customFormat="1" ht="18.75" customHeight="1">
      <c r="A21" s="570"/>
      <c r="B21" s="355" t="s">
        <v>7</v>
      </c>
      <c r="C21" s="52">
        <v>1938202</v>
      </c>
      <c r="D21" s="61">
        <v>74254</v>
      </c>
      <c r="E21" s="274">
        <f t="shared" si="0"/>
        <v>2012456</v>
      </c>
      <c r="F21" s="52">
        <v>447950</v>
      </c>
      <c r="G21" s="50">
        <v>459962</v>
      </c>
      <c r="H21" s="56">
        <f t="shared" si="1"/>
        <v>907912</v>
      </c>
      <c r="I21" s="59">
        <v>3067</v>
      </c>
      <c r="J21" s="58">
        <v>4722</v>
      </c>
      <c r="K21" s="57">
        <f t="shared" si="2"/>
        <v>7789</v>
      </c>
      <c r="L21" s="253">
        <f t="shared" si="3"/>
        <v>451017</v>
      </c>
      <c r="M21" s="292">
        <f t="shared" si="4"/>
        <v>464684</v>
      </c>
      <c r="N21" s="304">
        <f t="shared" si="5"/>
        <v>915701</v>
      </c>
      <c r="O21" s="55">
        <f t="shared" si="6"/>
        <v>2928157</v>
      </c>
    </row>
    <row r="22" spans="1:15" ht="18.75" customHeight="1" thickBot="1">
      <c r="A22" s="571"/>
      <c r="B22" s="355" t="s">
        <v>6</v>
      </c>
      <c r="C22" s="52">
        <v>2027025</v>
      </c>
      <c r="D22" s="61">
        <v>91349</v>
      </c>
      <c r="E22" s="274">
        <f t="shared" si="0"/>
        <v>2118374</v>
      </c>
      <c r="F22" s="52">
        <v>488917</v>
      </c>
      <c r="G22" s="50">
        <v>565337</v>
      </c>
      <c r="H22" s="56">
        <f t="shared" si="1"/>
        <v>1054254</v>
      </c>
      <c r="I22" s="59">
        <v>5972</v>
      </c>
      <c r="J22" s="58">
        <v>8074</v>
      </c>
      <c r="K22" s="57">
        <f t="shared" si="2"/>
        <v>14046</v>
      </c>
      <c r="L22" s="253">
        <f t="shared" si="3"/>
        <v>494889</v>
      </c>
      <c r="M22" s="292">
        <f t="shared" si="4"/>
        <v>573411</v>
      </c>
      <c r="N22" s="304">
        <f t="shared" si="5"/>
        <v>1068300</v>
      </c>
      <c r="O22" s="55">
        <f t="shared" si="6"/>
        <v>3186674</v>
      </c>
    </row>
    <row r="23" spans="1:15" ht="3.75" customHeight="1">
      <c r="A23" s="64"/>
      <c r="B23" s="357"/>
      <c r="C23" s="63"/>
      <c r="D23" s="62"/>
      <c r="E23" s="275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293">
        <f t="shared" si="4"/>
        <v>0</v>
      </c>
      <c r="N23" s="305">
        <f t="shared" si="5"/>
        <v>0</v>
      </c>
      <c r="O23" s="36">
        <f t="shared" si="6"/>
        <v>0</v>
      </c>
    </row>
    <row r="24" spans="1:15" ht="19.5" customHeight="1">
      <c r="A24" s="556">
        <v>2016</v>
      </c>
      <c r="B24" s="358" t="s">
        <v>5</v>
      </c>
      <c r="C24" s="52">
        <v>1941690</v>
      </c>
      <c r="D24" s="61">
        <v>78299</v>
      </c>
      <c r="E24" s="274">
        <f t="shared" si="0"/>
        <v>2019989</v>
      </c>
      <c r="F24" s="60">
        <v>540371</v>
      </c>
      <c r="G24" s="50">
        <v>513548</v>
      </c>
      <c r="H24" s="56">
        <f aca="true" t="shared" si="7" ref="H24:H29">G24+F24</f>
        <v>1053919</v>
      </c>
      <c r="I24" s="59">
        <v>7538</v>
      </c>
      <c r="J24" s="58">
        <v>5677</v>
      </c>
      <c r="K24" s="57">
        <f aca="true" t="shared" si="8" ref="K24:K29">J24+I24</f>
        <v>13215</v>
      </c>
      <c r="L24" s="253">
        <f t="shared" si="3"/>
        <v>547909</v>
      </c>
      <c r="M24" s="292">
        <f t="shared" si="4"/>
        <v>519225</v>
      </c>
      <c r="N24" s="304">
        <f t="shared" si="5"/>
        <v>1067134</v>
      </c>
      <c r="O24" s="55">
        <f t="shared" si="6"/>
        <v>3087123</v>
      </c>
    </row>
    <row r="25" spans="1:15" ht="19.5" customHeight="1">
      <c r="A25" s="556"/>
      <c r="B25" s="358" t="s">
        <v>4</v>
      </c>
      <c r="C25" s="52">
        <v>1737328</v>
      </c>
      <c r="D25" s="61">
        <v>63180</v>
      </c>
      <c r="E25" s="274">
        <f aca="true" t="shared" si="9" ref="E25:E30">D25+C25</f>
        <v>1800508</v>
      </c>
      <c r="F25" s="60">
        <v>434132</v>
      </c>
      <c r="G25" s="50">
        <v>399361</v>
      </c>
      <c r="H25" s="56">
        <f t="shared" si="7"/>
        <v>833493</v>
      </c>
      <c r="I25" s="59">
        <v>2462</v>
      </c>
      <c r="J25" s="58">
        <v>1323</v>
      </c>
      <c r="K25" s="57">
        <f t="shared" si="8"/>
        <v>3785</v>
      </c>
      <c r="L25" s="253">
        <f aca="true" t="shared" si="10" ref="L25:N28">I25+F25</f>
        <v>436594</v>
      </c>
      <c r="M25" s="292">
        <f t="shared" si="10"/>
        <v>400684</v>
      </c>
      <c r="N25" s="304">
        <f t="shared" si="10"/>
        <v>837278</v>
      </c>
      <c r="O25" s="55">
        <f aca="true" t="shared" si="11" ref="O25:O30">N25+E25</f>
        <v>2637786</v>
      </c>
    </row>
    <row r="26" spans="1:15" ht="19.5" customHeight="1">
      <c r="A26" s="556"/>
      <c r="B26" s="358" t="s">
        <v>3</v>
      </c>
      <c r="C26" s="52">
        <v>1867326</v>
      </c>
      <c r="D26" s="61">
        <v>64780</v>
      </c>
      <c r="E26" s="274">
        <f t="shared" si="9"/>
        <v>1932106</v>
      </c>
      <c r="F26" s="60">
        <v>489132</v>
      </c>
      <c r="G26" s="50">
        <v>452820</v>
      </c>
      <c r="H26" s="56">
        <f t="shared" si="7"/>
        <v>941952</v>
      </c>
      <c r="I26" s="59">
        <v>3732</v>
      </c>
      <c r="J26" s="58">
        <v>2099</v>
      </c>
      <c r="K26" s="57">
        <f t="shared" si="8"/>
        <v>5831</v>
      </c>
      <c r="L26" s="253">
        <f t="shared" si="10"/>
        <v>492864</v>
      </c>
      <c r="M26" s="292">
        <f t="shared" si="10"/>
        <v>454919</v>
      </c>
      <c r="N26" s="304">
        <f t="shared" si="10"/>
        <v>947783</v>
      </c>
      <c r="O26" s="55">
        <f t="shared" si="11"/>
        <v>2879889</v>
      </c>
    </row>
    <row r="27" spans="1:15" ht="19.5" customHeight="1">
      <c r="A27" s="556"/>
      <c r="B27" s="358" t="s">
        <v>14</v>
      </c>
      <c r="C27" s="52">
        <v>1733551</v>
      </c>
      <c r="D27" s="61">
        <v>46174</v>
      </c>
      <c r="E27" s="274">
        <f t="shared" si="9"/>
        <v>1779725</v>
      </c>
      <c r="F27" s="60">
        <v>429288</v>
      </c>
      <c r="G27" s="50">
        <v>404527</v>
      </c>
      <c r="H27" s="56">
        <f t="shared" si="7"/>
        <v>833815</v>
      </c>
      <c r="I27" s="59">
        <v>215</v>
      </c>
      <c r="J27" s="58">
        <v>499</v>
      </c>
      <c r="K27" s="57">
        <f t="shared" si="8"/>
        <v>714</v>
      </c>
      <c r="L27" s="253">
        <f t="shared" si="10"/>
        <v>429503</v>
      </c>
      <c r="M27" s="292">
        <f t="shared" si="10"/>
        <v>405026</v>
      </c>
      <c r="N27" s="304">
        <f t="shared" si="10"/>
        <v>834529</v>
      </c>
      <c r="O27" s="55">
        <f t="shared" si="11"/>
        <v>2614254</v>
      </c>
    </row>
    <row r="28" spans="1:15" ht="19.5" customHeight="1">
      <c r="A28" s="556"/>
      <c r="B28" s="358" t="s">
        <v>13</v>
      </c>
      <c r="C28" s="52">
        <v>1881110</v>
      </c>
      <c r="D28" s="61">
        <v>57515</v>
      </c>
      <c r="E28" s="274">
        <f t="shared" si="9"/>
        <v>1938625</v>
      </c>
      <c r="F28" s="60">
        <v>465961</v>
      </c>
      <c r="G28" s="50">
        <v>433249</v>
      </c>
      <c r="H28" s="56">
        <f t="shared" si="7"/>
        <v>899210</v>
      </c>
      <c r="I28" s="59">
        <v>419</v>
      </c>
      <c r="J28" s="58">
        <v>267</v>
      </c>
      <c r="K28" s="57">
        <f t="shared" si="8"/>
        <v>686</v>
      </c>
      <c r="L28" s="253">
        <f t="shared" si="10"/>
        <v>466380</v>
      </c>
      <c r="M28" s="292">
        <f t="shared" si="10"/>
        <v>433516</v>
      </c>
      <c r="N28" s="304">
        <f t="shared" si="10"/>
        <v>899896</v>
      </c>
      <c r="O28" s="55">
        <f t="shared" si="11"/>
        <v>2838521</v>
      </c>
    </row>
    <row r="29" spans="1:15" ht="19.5" customHeight="1">
      <c r="A29" s="556"/>
      <c r="B29" s="358" t="s">
        <v>12</v>
      </c>
      <c r="C29" s="52">
        <v>1978742</v>
      </c>
      <c r="D29" s="61">
        <v>67416</v>
      </c>
      <c r="E29" s="274">
        <f t="shared" si="9"/>
        <v>2046158</v>
      </c>
      <c r="F29" s="60">
        <v>521882</v>
      </c>
      <c r="G29" s="50">
        <v>488339</v>
      </c>
      <c r="H29" s="56">
        <f t="shared" si="7"/>
        <v>1010221</v>
      </c>
      <c r="I29" s="59">
        <v>820</v>
      </c>
      <c r="J29" s="58">
        <v>647</v>
      </c>
      <c r="K29" s="57">
        <f t="shared" si="8"/>
        <v>1467</v>
      </c>
      <c r="L29" s="253">
        <f aca="true" t="shared" si="12" ref="L29:N30">I29+F29</f>
        <v>522702</v>
      </c>
      <c r="M29" s="292">
        <f t="shared" si="12"/>
        <v>488986</v>
      </c>
      <c r="N29" s="304">
        <f t="shared" si="12"/>
        <v>1011688</v>
      </c>
      <c r="O29" s="55">
        <f t="shared" si="11"/>
        <v>3057846</v>
      </c>
    </row>
    <row r="30" spans="1:15" ht="19.5" customHeight="1" thickBot="1">
      <c r="A30" s="557"/>
      <c r="B30" s="358" t="s">
        <v>11</v>
      </c>
      <c r="C30" s="52">
        <v>2040378</v>
      </c>
      <c r="D30" s="61">
        <v>68740</v>
      </c>
      <c r="E30" s="274">
        <f t="shared" si="9"/>
        <v>2109118</v>
      </c>
      <c r="F30" s="60">
        <v>522398</v>
      </c>
      <c r="G30" s="50">
        <v>585869</v>
      </c>
      <c r="H30" s="56">
        <f>G30+F30</f>
        <v>1108267</v>
      </c>
      <c r="I30" s="59">
        <v>1351</v>
      </c>
      <c r="J30" s="58">
        <v>1299</v>
      </c>
      <c r="K30" s="57">
        <f>J30+I30</f>
        <v>2650</v>
      </c>
      <c r="L30" s="253">
        <f t="shared" si="12"/>
        <v>523749</v>
      </c>
      <c r="M30" s="292">
        <f t="shared" si="12"/>
        <v>587168</v>
      </c>
      <c r="N30" s="304">
        <f t="shared" si="12"/>
        <v>1110917</v>
      </c>
      <c r="O30" s="55">
        <f t="shared" si="11"/>
        <v>3220035</v>
      </c>
    </row>
    <row r="31" spans="1:15" ht="18" customHeight="1">
      <c r="A31" s="53" t="s">
        <v>2</v>
      </c>
      <c r="B31" s="41"/>
      <c r="C31" s="40"/>
      <c r="D31" s="39"/>
      <c r="E31" s="276"/>
      <c r="F31" s="40"/>
      <c r="G31" s="39"/>
      <c r="H31" s="38"/>
      <c r="I31" s="40"/>
      <c r="J31" s="39"/>
      <c r="K31" s="38"/>
      <c r="L31" s="85"/>
      <c r="M31" s="293"/>
      <c r="N31" s="305"/>
      <c r="O31" s="36"/>
    </row>
    <row r="32" spans="1:15" ht="18" customHeight="1">
      <c r="A32" s="35" t="s">
        <v>145</v>
      </c>
      <c r="B32" s="48"/>
      <c r="C32" s="52">
        <f>SUM(C11:C17)</f>
        <v>12578328</v>
      </c>
      <c r="D32" s="50">
        <f aca="true" t="shared" si="13" ref="D32:O32">SUM(D11:D17)</f>
        <v>451808</v>
      </c>
      <c r="E32" s="277">
        <f t="shared" si="13"/>
        <v>13030136</v>
      </c>
      <c r="F32" s="52">
        <f t="shared" si="13"/>
        <v>3104843</v>
      </c>
      <c r="G32" s="50">
        <f t="shared" si="13"/>
        <v>3046628</v>
      </c>
      <c r="H32" s="51">
        <f t="shared" si="13"/>
        <v>6151471</v>
      </c>
      <c r="I32" s="52">
        <f t="shared" si="13"/>
        <v>27155</v>
      </c>
      <c r="J32" s="50">
        <f t="shared" si="13"/>
        <v>29430</v>
      </c>
      <c r="K32" s="51">
        <f t="shared" si="13"/>
        <v>56585</v>
      </c>
      <c r="L32" s="52">
        <f t="shared" si="13"/>
        <v>3131998</v>
      </c>
      <c r="M32" s="294">
        <f t="shared" si="13"/>
        <v>3076058</v>
      </c>
      <c r="N32" s="306">
        <f t="shared" si="13"/>
        <v>6208056</v>
      </c>
      <c r="O32" s="49">
        <f t="shared" si="13"/>
        <v>19238192</v>
      </c>
    </row>
    <row r="33" spans="1:15" ht="18" customHeight="1" thickBot="1">
      <c r="A33" s="35" t="s">
        <v>146</v>
      </c>
      <c r="B33" s="48"/>
      <c r="C33" s="47">
        <f>SUM(C24:C30)</f>
        <v>13180125</v>
      </c>
      <c r="D33" s="44">
        <f aca="true" t="shared" si="14" ref="D33:O33">SUM(D24:D30)</f>
        <v>446104</v>
      </c>
      <c r="E33" s="278">
        <f t="shared" si="14"/>
        <v>13626229</v>
      </c>
      <c r="F33" s="46">
        <f t="shared" si="14"/>
        <v>3403164</v>
      </c>
      <c r="G33" s="44">
        <f t="shared" si="14"/>
        <v>3277713</v>
      </c>
      <c r="H33" s="45">
        <f t="shared" si="14"/>
        <v>6680877</v>
      </c>
      <c r="I33" s="46">
        <f t="shared" si="14"/>
        <v>16537</v>
      </c>
      <c r="J33" s="44">
        <f t="shared" si="14"/>
        <v>11811</v>
      </c>
      <c r="K33" s="45">
        <f t="shared" si="14"/>
        <v>28348</v>
      </c>
      <c r="L33" s="46">
        <f t="shared" si="14"/>
        <v>3419701</v>
      </c>
      <c r="M33" s="295">
        <f t="shared" si="14"/>
        <v>3289524</v>
      </c>
      <c r="N33" s="307">
        <f t="shared" si="14"/>
        <v>6709225</v>
      </c>
      <c r="O33" s="43">
        <f t="shared" si="14"/>
        <v>20335454</v>
      </c>
    </row>
    <row r="34" spans="1:15" ht="17.25" customHeight="1">
      <c r="A34" s="42" t="s">
        <v>1</v>
      </c>
      <c r="B34" s="41"/>
      <c r="C34" s="40"/>
      <c r="D34" s="39"/>
      <c r="E34" s="279"/>
      <c r="F34" s="40"/>
      <c r="G34" s="39"/>
      <c r="H34" s="37"/>
      <c r="I34" s="40"/>
      <c r="J34" s="39"/>
      <c r="K34" s="38"/>
      <c r="L34" s="85"/>
      <c r="M34" s="293"/>
      <c r="N34" s="308"/>
      <c r="O34" s="36"/>
    </row>
    <row r="35" spans="1:15" ht="17.25" customHeight="1">
      <c r="A35" s="35" t="s">
        <v>147</v>
      </c>
      <c r="B35" s="34"/>
      <c r="C35" s="329">
        <f>(C30/C17-1)*100</f>
        <v>-0.016268847606959458</v>
      </c>
      <c r="D35" s="330">
        <f aca="true" t="shared" si="15" ref="D35:O35">(D30/D17-1)*100</f>
        <v>3.0322106809358873</v>
      </c>
      <c r="E35" s="331">
        <f t="shared" si="15"/>
        <v>0.08024002729394297</v>
      </c>
      <c r="F35" s="329">
        <f t="shared" si="15"/>
        <v>8.436670998061246</v>
      </c>
      <c r="G35" s="332">
        <f t="shared" si="15"/>
        <v>6.974429950773464</v>
      </c>
      <c r="H35" s="333">
        <f t="shared" si="15"/>
        <v>7.658734090648567</v>
      </c>
      <c r="I35" s="334">
        <f t="shared" si="15"/>
        <v>-65.0994575045208</v>
      </c>
      <c r="J35" s="330">
        <f t="shared" si="15"/>
        <v>-76.99663538161856</v>
      </c>
      <c r="K35" s="335">
        <f t="shared" si="15"/>
        <v>-72.1580163899979</v>
      </c>
      <c r="L35" s="334">
        <f t="shared" si="15"/>
        <v>7.850501930501941</v>
      </c>
      <c r="M35" s="336">
        <f t="shared" si="15"/>
        <v>6.1174476206311335</v>
      </c>
      <c r="N35" s="337">
        <f t="shared" si="15"/>
        <v>6.927514861243722</v>
      </c>
      <c r="O35" s="338">
        <f t="shared" si="15"/>
        <v>2.3412369361400787</v>
      </c>
    </row>
    <row r="36" spans="1:15" ht="7.5" customHeight="1" thickBot="1">
      <c r="A36" s="33"/>
      <c r="B36" s="32"/>
      <c r="C36" s="31"/>
      <c r="D36" s="30"/>
      <c r="E36" s="280"/>
      <c r="F36" s="29"/>
      <c r="G36" s="27"/>
      <c r="H36" s="26"/>
      <c r="I36" s="29"/>
      <c r="J36" s="27"/>
      <c r="K36" s="28"/>
      <c r="L36" s="29"/>
      <c r="M36" s="296"/>
      <c r="N36" s="309"/>
      <c r="O36" s="25"/>
    </row>
    <row r="37" spans="1:15" ht="17.25" customHeight="1">
      <c r="A37" s="24" t="s">
        <v>0</v>
      </c>
      <c r="B37" s="23"/>
      <c r="C37" s="22"/>
      <c r="D37" s="21"/>
      <c r="E37" s="281"/>
      <c r="F37" s="20"/>
      <c r="G37" s="18"/>
      <c r="H37" s="17"/>
      <c r="I37" s="20"/>
      <c r="J37" s="18"/>
      <c r="K37" s="19"/>
      <c r="L37" s="20"/>
      <c r="M37" s="297"/>
      <c r="N37" s="310"/>
      <c r="O37" s="16"/>
    </row>
    <row r="38" spans="1:15" ht="17.25" customHeight="1" thickBot="1">
      <c r="A38" s="317" t="s">
        <v>148</v>
      </c>
      <c r="B38" s="15"/>
      <c r="C38" s="14">
        <f aca="true" t="shared" si="16" ref="C38:O38">(C33/C32-1)*100</f>
        <v>4.784395827489951</v>
      </c>
      <c r="D38" s="10">
        <f t="shared" si="16"/>
        <v>-1.2624831786953727</v>
      </c>
      <c r="E38" s="282">
        <f t="shared" si="16"/>
        <v>4.574725850904393</v>
      </c>
      <c r="F38" s="14">
        <f t="shared" si="16"/>
        <v>9.608247502369682</v>
      </c>
      <c r="G38" s="13">
        <f t="shared" si="16"/>
        <v>7.584943091181473</v>
      </c>
      <c r="H38" s="9">
        <f t="shared" si="16"/>
        <v>8.606169158563869</v>
      </c>
      <c r="I38" s="12">
        <f t="shared" si="16"/>
        <v>-39.10145461241024</v>
      </c>
      <c r="J38" s="10">
        <f t="shared" si="16"/>
        <v>-59.867482161060146</v>
      </c>
      <c r="K38" s="11">
        <f t="shared" si="16"/>
        <v>-49.90191746929398</v>
      </c>
      <c r="L38" s="12">
        <f t="shared" si="16"/>
        <v>9.185925406082628</v>
      </c>
      <c r="M38" s="298">
        <f t="shared" si="16"/>
        <v>6.93959606743435</v>
      </c>
      <c r="N38" s="311">
        <f t="shared" si="16"/>
        <v>8.072881430193291</v>
      </c>
      <c r="O38" s="8">
        <f t="shared" si="16"/>
        <v>5.703560916743111</v>
      </c>
    </row>
    <row r="39" spans="1:14" s="5" customFormat="1" ht="12" customHeight="1" thickTop="1">
      <c r="A39" s="84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="5" customFormat="1" ht="13.5" customHeight="1">
      <c r="A40" s="84" t="s">
        <v>499</v>
      </c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65521" ht="14.25">
      <c r="C65521" s="2" t="e">
        <f>((C65517/C65504)-1)*100</f>
        <v>#DIV/0!</v>
      </c>
    </row>
  </sheetData>
  <sheetProtection/>
  <mergeCells count="13">
    <mergeCell ref="F9:H9"/>
    <mergeCell ref="C9:C10"/>
    <mergeCell ref="D9:D10"/>
    <mergeCell ref="F7:N8"/>
    <mergeCell ref="I9:K9"/>
    <mergeCell ref="A24:A30"/>
    <mergeCell ref="N1:O1"/>
    <mergeCell ref="C7:E7"/>
    <mergeCell ref="O7:O10"/>
    <mergeCell ref="E9:E10"/>
    <mergeCell ref="A4:O5"/>
    <mergeCell ref="A11:A22"/>
    <mergeCell ref="A9:B9"/>
  </mergeCells>
  <conditionalFormatting sqref="P35:IV35 P38:IV38">
    <cfRule type="cellIs" priority="4" dxfId="95" operator="lessThan" stopIfTrue="1">
      <formula>0</formula>
    </cfRule>
  </conditionalFormatting>
  <conditionalFormatting sqref="A35:B35 A38:B38">
    <cfRule type="cellIs" priority="1" dxfId="95" operator="lessThan" stopIfTrue="1">
      <formula>0</formula>
    </cfRule>
  </conditionalFormatting>
  <conditionalFormatting sqref="C34:O38">
    <cfRule type="cellIs" priority="2" dxfId="96" operator="lessThan" stopIfTrue="1">
      <formula>0</formula>
    </cfRule>
    <cfRule type="cellIs" priority="3" dxfId="97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1"/>
  <sheetViews>
    <sheetView showGridLines="0" zoomScale="88" zoomScaleNormal="88" zoomScalePageLayoutView="0" workbookViewId="0" topLeftCell="A10">
      <selection activeCell="A1" sqref="A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58" t="s">
        <v>26</v>
      </c>
      <c r="O1" s="558"/>
    </row>
    <row r="2" ht="5.25" customHeight="1"/>
    <row r="3" ht="4.5" customHeight="1" thickBot="1"/>
    <row r="4" spans="1:15" ht="13.5" customHeight="1" thickTop="1">
      <c r="A4" s="564" t="s">
        <v>30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6"/>
    </row>
    <row r="5" spans="1:15" ht="12.75" customHeight="1">
      <c r="A5" s="567"/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9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53" t="s">
        <v>24</v>
      </c>
      <c r="D7" s="554"/>
      <c r="E7" s="555"/>
      <c r="F7" s="549" t="s">
        <v>23</v>
      </c>
      <c r="G7" s="550"/>
      <c r="H7" s="550"/>
      <c r="I7" s="550"/>
      <c r="J7" s="550"/>
      <c r="K7" s="550"/>
      <c r="L7" s="550"/>
      <c r="M7" s="550"/>
      <c r="N7" s="578"/>
      <c r="O7" s="559" t="s">
        <v>22</v>
      </c>
    </row>
    <row r="8" spans="1:15" ht="3.75" customHeight="1" thickBot="1">
      <c r="A8" s="78"/>
      <c r="B8" s="77"/>
      <c r="C8" s="76"/>
      <c r="D8" s="75"/>
      <c r="E8" s="74"/>
      <c r="F8" s="551"/>
      <c r="G8" s="552"/>
      <c r="H8" s="552"/>
      <c r="I8" s="552"/>
      <c r="J8" s="552"/>
      <c r="K8" s="552"/>
      <c r="L8" s="552"/>
      <c r="M8" s="552"/>
      <c r="N8" s="579"/>
      <c r="O8" s="560"/>
    </row>
    <row r="9" spans="1:15" ht="21.75" customHeight="1" thickBot="1" thickTop="1">
      <c r="A9" s="572" t="s">
        <v>21</v>
      </c>
      <c r="B9" s="573"/>
      <c r="C9" s="574" t="s">
        <v>20</v>
      </c>
      <c r="D9" s="576" t="s">
        <v>19</v>
      </c>
      <c r="E9" s="562" t="s">
        <v>15</v>
      </c>
      <c r="F9" s="553" t="s">
        <v>20</v>
      </c>
      <c r="G9" s="554"/>
      <c r="H9" s="554"/>
      <c r="I9" s="553" t="s">
        <v>19</v>
      </c>
      <c r="J9" s="554"/>
      <c r="K9" s="555"/>
      <c r="L9" s="87" t="s">
        <v>18</v>
      </c>
      <c r="M9" s="86"/>
      <c r="N9" s="86"/>
      <c r="O9" s="560"/>
    </row>
    <row r="10" spans="1:15" s="67" customFormat="1" ht="18.75" customHeight="1" thickBot="1">
      <c r="A10" s="73"/>
      <c r="B10" s="72"/>
      <c r="C10" s="575"/>
      <c r="D10" s="577"/>
      <c r="E10" s="563"/>
      <c r="F10" s="70" t="s">
        <v>29</v>
      </c>
      <c r="G10" s="69" t="s">
        <v>28</v>
      </c>
      <c r="H10" s="68" t="s">
        <v>15</v>
      </c>
      <c r="I10" s="70" t="s">
        <v>29</v>
      </c>
      <c r="J10" s="69" t="s">
        <v>28</v>
      </c>
      <c r="K10" s="71" t="s">
        <v>15</v>
      </c>
      <c r="L10" s="70" t="s">
        <v>29</v>
      </c>
      <c r="M10" s="291" t="s">
        <v>28</v>
      </c>
      <c r="N10" s="344" t="s">
        <v>15</v>
      </c>
      <c r="O10" s="561"/>
    </row>
    <row r="11" spans="1:15" s="65" customFormat="1" ht="18.75" customHeight="1" thickTop="1">
      <c r="A11" s="556">
        <v>2015</v>
      </c>
      <c r="B11" s="355" t="s">
        <v>5</v>
      </c>
      <c r="C11" s="320">
        <v>11422.357000000005</v>
      </c>
      <c r="D11" s="321">
        <v>893.5599999999994</v>
      </c>
      <c r="E11" s="273">
        <f aca="true" t="shared" si="0" ref="E11:E24">D11+C11</f>
        <v>12315.917000000005</v>
      </c>
      <c r="F11" s="320">
        <v>27552.825000000004</v>
      </c>
      <c r="G11" s="322">
        <v>14248.001999999999</v>
      </c>
      <c r="H11" s="323">
        <f aca="true" t="shared" si="1" ref="H11:H22">G11+F11</f>
        <v>41800.827000000005</v>
      </c>
      <c r="I11" s="324">
        <v>3310.6169999999997</v>
      </c>
      <c r="J11" s="325">
        <v>1058.1740000000002</v>
      </c>
      <c r="K11" s="326">
        <f aca="true" t="shared" si="2" ref="K11:K22">J11+I11</f>
        <v>4368.791</v>
      </c>
      <c r="L11" s="327">
        <f aca="true" t="shared" si="3" ref="L11:N24">I11+F11</f>
        <v>30863.442000000003</v>
      </c>
      <c r="M11" s="328">
        <f t="shared" si="3"/>
        <v>15306.176</v>
      </c>
      <c r="N11" s="303">
        <f t="shared" si="3"/>
        <v>46169.618</v>
      </c>
      <c r="O11" s="66">
        <f aca="true" t="shared" si="4" ref="O11:O24">N11+E11</f>
        <v>58485.535</v>
      </c>
    </row>
    <row r="12" spans="1:15" ht="18.75" customHeight="1">
      <c r="A12" s="570"/>
      <c r="B12" s="355" t="s">
        <v>4</v>
      </c>
      <c r="C12" s="52">
        <v>11591.259999999997</v>
      </c>
      <c r="D12" s="61">
        <v>968.0126000000004</v>
      </c>
      <c r="E12" s="274">
        <f t="shared" si="0"/>
        <v>12559.272599999997</v>
      </c>
      <c r="F12" s="52">
        <v>27124.27799999999</v>
      </c>
      <c r="G12" s="50">
        <v>14538.316000000006</v>
      </c>
      <c r="H12" s="56">
        <f t="shared" si="1"/>
        <v>41662.594</v>
      </c>
      <c r="I12" s="59">
        <v>5137.088</v>
      </c>
      <c r="J12" s="58">
        <v>975.6529999999999</v>
      </c>
      <c r="K12" s="57">
        <f t="shared" si="2"/>
        <v>6112.741</v>
      </c>
      <c r="L12" s="253">
        <f t="shared" si="3"/>
        <v>32261.36599999999</v>
      </c>
      <c r="M12" s="292">
        <f t="shared" si="3"/>
        <v>15513.969000000006</v>
      </c>
      <c r="N12" s="304">
        <f t="shared" si="3"/>
        <v>47775.335</v>
      </c>
      <c r="O12" s="55">
        <f t="shared" si="4"/>
        <v>60334.607599999996</v>
      </c>
    </row>
    <row r="13" spans="1:15" ht="18.75" customHeight="1">
      <c r="A13" s="570"/>
      <c r="B13" s="355" t="s">
        <v>3</v>
      </c>
      <c r="C13" s="52">
        <v>13973.525</v>
      </c>
      <c r="D13" s="61">
        <v>1109.356999999999</v>
      </c>
      <c r="E13" s="274">
        <f t="shared" si="0"/>
        <v>15082.881999999998</v>
      </c>
      <c r="F13" s="52">
        <v>28377.52800000001</v>
      </c>
      <c r="G13" s="50">
        <v>16314.130000000005</v>
      </c>
      <c r="H13" s="56">
        <f t="shared" si="1"/>
        <v>44691.65800000001</v>
      </c>
      <c r="I13" s="253">
        <v>3826.87</v>
      </c>
      <c r="J13" s="58">
        <v>2381.3109999999997</v>
      </c>
      <c r="K13" s="57">
        <f t="shared" si="2"/>
        <v>6208.181</v>
      </c>
      <c r="L13" s="253">
        <f t="shared" si="3"/>
        <v>32204.39800000001</v>
      </c>
      <c r="M13" s="292">
        <f t="shared" si="3"/>
        <v>18695.441000000006</v>
      </c>
      <c r="N13" s="304">
        <f t="shared" si="3"/>
        <v>50899.83900000001</v>
      </c>
      <c r="O13" s="55">
        <f t="shared" si="4"/>
        <v>65982.721</v>
      </c>
    </row>
    <row r="14" spans="1:15" ht="18.75" customHeight="1">
      <c r="A14" s="570"/>
      <c r="B14" s="355" t="s">
        <v>14</v>
      </c>
      <c r="C14" s="52">
        <v>12208.576999999994</v>
      </c>
      <c r="D14" s="61">
        <v>964.9569999999997</v>
      </c>
      <c r="E14" s="274">
        <f t="shared" si="0"/>
        <v>13173.533999999994</v>
      </c>
      <c r="F14" s="52">
        <v>29626.566000000013</v>
      </c>
      <c r="G14" s="50">
        <v>14850.063</v>
      </c>
      <c r="H14" s="56">
        <f t="shared" si="1"/>
        <v>44476.629000000015</v>
      </c>
      <c r="I14" s="59">
        <v>7135.207</v>
      </c>
      <c r="J14" s="58">
        <v>1884.4250000000002</v>
      </c>
      <c r="K14" s="57">
        <f t="shared" si="2"/>
        <v>9019.632000000001</v>
      </c>
      <c r="L14" s="253">
        <f t="shared" si="3"/>
        <v>36761.773000000016</v>
      </c>
      <c r="M14" s="292">
        <f t="shared" si="3"/>
        <v>16734.488</v>
      </c>
      <c r="N14" s="304">
        <f t="shared" si="3"/>
        <v>53496.26100000001</v>
      </c>
      <c r="O14" s="55">
        <f t="shared" si="4"/>
        <v>66669.79500000001</v>
      </c>
    </row>
    <row r="15" spans="1:15" s="65" customFormat="1" ht="18.75" customHeight="1">
      <c r="A15" s="570"/>
      <c r="B15" s="355" t="s">
        <v>13</v>
      </c>
      <c r="C15" s="52">
        <v>13080.334000000003</v>
      </c>
      <c r="D15" s="61">
        <v>1159.193999999999</v>
      </c>
      <c r="E15" s="274">
        <f t="shared" si="0"/>
        <v>14239.528000000002</v>
      </c>
      <c r="F15" s="52">
        <v>29504.545999999984</v>
      </c>
      <c r="G15" s="50">
        <v>16065.203999999998</v>
      </c>
      <c r="H15" s="56">
        <f t="shared" si="1"/>
        <v>45569.749999999985</v>
      </c>
      <c r="I15" s="59">
        <v>4039.4820000000004</v>
      </c>
      <c r="J15" s="58">
        <v>1740.6999999999998</v>
      </c>
      <c r="K15" s="57">
        <f t="shared" si="2"/>
        <v>5780.182000000001</v>
      </c>
      <c r="L15" s="253">
        <f t="shared" si="3"/>
        <v>33544.027999999984</v>
      </c>
      <c r="M15" s="292">
        <f t="shared" si="3"/>
        <v>17805.904</v>
      </c>
      <c r="N15" s="304">
        <f t="shared" si="3"/>
        <v>51349.931999999986</v>
      </c>
      <c r="O15" s="55">
        <f t="shared" si="4"/>
        <v>65589.45999999999</v>
      </c>
    </row>
    <row r="16" spans="1:15" s="270" customFormat="1" ht="18.75" customHeight="1">
      <c r="A16" s="570"/>
      <c r="B16" s="356" t="s">
        <v>12</v>
      </c>
      <c r="C16" s="52">
        <v>12352.007000000001</v>
      </c>
      <c r="D16" s="61">
        <v>1306.6719999999996</v>
      </c>
      <c r="E16" s="274">
        <f t="shared" si="0"/>
        <v>13658.679</v>
      </c>
      <c r="F16" s="52">
        <v>25557.666000000005</v>
      </c>
      <c r="G16" s="50">
        <v>15181.581999999991</v>
      </c>
      <c r="H16" s="56">
        <f t="shared" si="1"/>
        <v>40739.24799999999</v>
      </c>
      <c r="I16" s="59">
        <v>3415.4640000000004</v>
      </c>
      <c r="J16" s="58">
        <v>1376.77</v>
      </c>
      <c r="K16" s="57">
        <f t="shared" si="2"/>
        <v>4792.234</v>
      </c>
      <c r="L16" s="253">
        <f t="shared" si="3"/>
        <v>28973.130000000005</v>
      </c>
      <c r="M16" s="292">
        <f t="shared" si="3"/>
        <v>16558.35199999999</v>
      </c>
      <c r="N16" s="304">
        <f t="shared" si="3"/>
        <v>45531.48199999999</v>
      </c>
      <c r="O16" s="55">
        <f t="shared" si="4"/>
        <v>59190.16099999999</v>
      </c>
    </row>
    <row r="17" spans="1:15" s="283" customFormat="1" ht="18.75" customHeight="1">
      <c r="A17" s="570"/>
      <c r="B17" s="355" t="s">
        <v>11</v>
      </c>
      <c r="C17" s="52">
        <v>14170.993999999995</v>
      </c>
      <c r="D17" s="61">
        <v>1403.0439999999994</v>
      </c>
      <c r="E17" s="274">
        <f t="shared" si="0"/>
        <v>15574.037999999995</v>
      </c>
      <c r="F17" s="52">
        <v>26989.007999999994</v>
      </c>
      <c r="G17" s="50">
        <v>16475.081</v>
      </c>
      <c r="H17" s="56">
        <f t="shared" si="1"/>
        <v>43464.08899999999</v>
      </c>
      <c r="I17" s="59">
        <v>2718.3680000000004</v>
      </c>
      <c r="J17" s="58">
        <v>1373.1100000000001</v>
      </c>
      <c r="K17" s="57">
        <f t="shared" si="2"/>
        <v>4091.4780000000005</v>
      </c>
      <c r="L17" s="253">
        <f t="shared" si="3"/>
        <v>29707.375999999997</v>
      </c>
      <c r="M17" s="292">
        <f t="shared" si="3"/>
        <v>17848.191</v>
      </c>
      <c r="N17" s="304">
        <f t="shared" si="3"/>
        <v>47555.566999999995</v>
      </c>
      <c r="O17" s="55">
        <f t="shared" si="4"/>
        <v>63129.60499999999</v>
      </c>
    </row>
    <row r="18" spans="1:15" s="290" customFormat="1" ht="18.75" customHeight="1">
      <c r="A18" s="570"/>
      <c r="B18" s="355" t="s">
        <v>10</v>
      </c>
      <c r="C18" s="52">
        <v>14005.046999999999</v>
      </c>
      <c r="D18" s="61">
        <v>1545.9399999999994</v>
      </c>
      <c r="E18" s="274">
        <f t="shared" si="0"/>
        <v>15550.986999999997</v>
      </c>
      <c r="F18" s="52">
        <v>26303.153000000002</v>
      </c>
      <c r="G18" s="50">
        <v>15953.664</v>
      </c>
      <c r="H18" s="56">
        <f t="shared" si="1"/>
        <v>42256.817</v>
      </c>
      <c r="I18" s="59">
        <v>2521.7970000000005</v>
      </c>
      <c r="J18" s="58">
        <v>964.207</v>
      </c>
      <c r="K18" s="57">
        <f t="shared" si="2"/>
        <v>3486.0040000000004</v>
      </c>
      <c r="L18" s="253">
        <f t="shared" si="3"/>
        <v>28824.950000000004</v>
      </c>
      <c r="M18" s="292">
        <f t="shared" si="3"/>
        <v>16917.871</v>
      </c>
      <c r="N18" s="304">
        <f t="shared" si="3"/>
        <v>45742.821</v>
      </c>
      <c r="O18" s="55">
        <f t="shared" si="4"/>
        <v>61293.808000000005</v>
      </c>
    </row>
    <row r="19" spans="1:15" ht="18.75" customHeight="1">
      <c r="A19" s="570"/>
      <c r="B19" s="355" t="s">
        <v>9</v>
      </c>
      <c r="C19" s="52">
        <v>15249.55800000002</v>
      </c>
      <c r="D19" s="61">
        <v>1550.0459999999994</v>
      </c>
      <c r="E19" s="274">
        <f t="shared" si="0"/>
        <v>16799.604000000018</v>
      </c>
      <c r="F19" s="52">
        <v>25300.704999999998</v>
      </c>
      <c r="G19" s="50">
        <v>14667.309</v>
      </c>
      <c r="H19" s="56">
        <f t="shared" si="1"/>
        <v>39968.013999999996</v>
      </c>
      <c r="I19" s="59">
        <v>6098.961</v>
      </c>
      <c r="J19" s="58">
        <v>2391.16</v>
      </c>
      <c r="K19" s="57">
        <f t="shared" si="2"/>
        <v>8490.121</v>
      </c>
      <c r="L19" s="253">
        <f t="shared" si="3"/>
        <v>31399.665999999997</v>
      </c>
      <c r="M19" s="292">
        <f t="shared" si="3"/>
        <v>17058.468999999997</v>
      </c>
      <c r="N19" s="304">
        <f t="shared" si="3"/>
        <v>48458.134999999995</v>
      </c>
      <c r="O19" s="55">
        <f t="shared" si="4"/>
        <v>65257.739000000016</v>
      </c>
    </row>
    <row r="20" spans="1:15" s="299" customFormat="1" ht="18.75" customHeight="1">
      <c r="A20" s="570"/>
      <c r="B20" s="355" t="s">
        <v>8</v>
      </c>
      <c r="C20" s="52">
        <v>15225.129000000006</v>
      </c>
      <c r="D20" s="61">
        <v>1540.7509999999993</v>
      </c>
      <c r="E20" s="274">
        <f t="shared" si="0"/>
        <v>16765.880000000005</v>
      </c>
      <c r="F20" s="52">
        <v>28413.067999999992</v>
      </c>
      <c r="G20" s="50">
        <v>18016.337</v>
      </c>
      <c r="H20" s="56">
        <f t="shared" si="1"/>
        <v>46429.40499999999</v>
      </c>
      <c r="I20" s="59">
        <v>5377.886</v>
      </c>
      <c r="J20" s="58">
        <v>1382.7149999999997</v>
      </c>
      <c r="K20" s="57">
        <f t="shared" si="2"/>
        <v>6760.601000000001</v>
      </c>
      <c r="L20" s="253">
        <f t="shared" si="3"/>
        <v>33790.95399999999</v>
      </c>
      <c r="M20" s="292">
        <f t="shared" si="3"/>
        <v>19399.052</v>
      </c>
      <c r="N20" s="304">
        <f t="shared" si="3"/>
        <v>53190.005999999994</v>
      </c>
      <c r="O20" s="55">
        <f t="shared" si="4"/>
        <v>69955.886</v>
      </c>
    </row>
    <row r="21" spans="1:15" s="54" customFormat="1" ht="18.75" customHeight="1">
      <c r="A21" s="570"/>
      <c r="B21" s="355" t="s">
        <v>7</v>
      </c>
      <c r="C21" s="52">
        <v>14331.955999999995</v>
      </c>
      <c r="D21" s="61">
        <v>1504.1529999999996</v>
      </c>
      <c r="E21" s="274">
        <f t="shared" si="0"/>
        <v>15836.108999999995</v>
      </c>
      <c r="F21" s="52">
        <v>27908.215999999993</v>
      </c>
      <c r="G21" s="50">
        <v>18524.639</v>
      </c>
      <c r="H21" s="56">
        <f t="shared" si="1"/>
        <v>46432.854999999996</v>
      </c>
      <c r="I21" s="59">
        <v>4034.2280000000005</v>
      </c>
      <c r="J21" s="58">
        <v>2390.4280000000003</v>
      </c>
      <c r="K21" s="57">
        <f t="shared" si="2"/>
        <v>6424.656000000001</v>
      </c>
      <c r="L21" s="253">
        <f t="shared" si="3"/>
        <v>31942.443999999992</v>
      </c>
      <c r="M21" s="292">
        <f t="shared" si="3"/>
        <v>20915.067</v>
      </c>
      <c r="N21" s="304">
        <f t="shared" si="3"/>
        <v>52857.511</v>
      </c>
      <c r="O21" s="55">
        <f t="shared" si="4"/>
        <v>68693.62</v>
      </c>
    </row>
    <row r="22" spans="1:15" ht="18.75" customHeight="1" thickBot="1">
      <c r="A22" s="571"/>
      <c r="B22" s="355" t="s">
        <v>6</v>
      </c>
      <c r="C22" s="52">
        <v>15242.794</v>
      </c>
      <c r="D22" s="61">
        <v>2548.079</v>
      </c>
      <c r="E22" s="274">
        <f t="shared" si="0"/>
        <v>17790.873</v>
      </c>
      <c r="F22" s="52">
        <v>22089.507000000016</v>
      </c>
      <c r="G22" s="50">
        <v>17128.448</v>
      </c>
      <c r="H22" s="56">
        <f t="shared" si="1"/>
        <v>39217.955000000016</v>
      </c>
      <c r="I22" s="59">
        <v>5306.241</v>
      </c>
      <c r="J22" s="58">
        <v>2898.3250000000003</v>
      </c>
      <c r="K22" s="57">
        <f t="shared" si="2"/>
        <v>8204.566</v>
      </c>
      <c r="L22" s="253">
        <f t="shared" si="3"/>
        <v>27395.748000000014</v>
      </c>
      <c r="M22" s="292">
        <f t="shared" si="3"/>
        <v>20026.773</v>
      </c>
      <c r="N22" s="304">
        <f t="shared" si="3"/>
        <v>47422.521000000015</v>
      </c>
      <c r="O22" s="55">
        <f t="shared" si="4"/>
        <v>65213.394000000015</v>
      </c>
    </row>
    <row r="23" spans="1:15" ht="3.75" customHeight="1">
      <c r="A23" s="64"/>
      <c r="B23" s="357"/>
      <c r="C23" s="63"/>
      <c r="D23" s="62"/>
      <c r="E23" s="275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293">
        <f t="shared" si="3"/>
        <v>0</v>
      </c>
      <c r="N23" s="305">
        <f t="shared" si="3"/>
        <v>0</v>
      </c>
      <c r="O23" s="36">
        <f t="shared" si="4"/>
        <v>0</v>
      </c>
    </row>
    <row r="24" spans="1:15" ht="19.5" customHeight="1">
      <c r="A24" s="359">
        <v>2016</v>
      </c>
      <c r="B24" s="358" t="s">
        <v>5</v>
      </c>
      <c r="C24" s="52">
        <v>11421.194000000005</v>
      </c>
      <c r="D24" s="61">
        <v>1857.0699999999988</v>
      </c>
      <c r="E24" s="274">
        <f t="shared" si="0"/>
        <v>13278.264000000003</v>
      </c>
      <c r="F24" s="60">
        <v>26922.977000000003</v>
      </c>
      <c r="G24" s="50">
        <v>13568.128</v>
      </c>
      <c r="H24" s="56">
        <f aca="true" t="shared" si="5" ref="H24:H29">G24+F24</f>
        <v>40491.105</v>
      </c>
      <c r="I24" s="59">
        <v>7023.392970000001</v>
      </c>
      <c r="J24" s="58">
        <v>1404.214</v>
      </c>
      <c r="K24" s="57">
        <f aca="true" t="shared" si="6" ref="K24:K29">J24+I24</f>
        <v>8427.60697</v>
      </c>
      <c r="L24" s="253">
        <f t="shared" si="3"/>
        <v>33946.36997</v>
      </c>
      <c r="M24" s="292">
        <f t="shared" si="3"/>
        <v>14972.342</v>
      </c>
      <c r="N24" s="304">
        <f t="shared" si="3"/>
        <v>48918.711970000004</v>
      </c>
      <c r="O24" s="55">
        <f t="shared" si="4"/>
        <v>62196.97597000001</v>
      </c>
    </row>
    <row r="25" spans="1:15" ht="19.5" customHeight="1">
      <c r="A25" s="359"/>
      <c r="B25" s="358" t="s">
        <v>4</v>
      </c>
      <c r="C25" s="52">
        <v>11848.563000000007</v>
      </c>
      <c r="D25" s="61">
        <v>2141.458999999999</v>
      </c>
      <c r="E25" s="274">
        <f aca="true" t="shared" si="7" ref="E25:E30">D25+C25</f>
        <v>13990.022000000006</v>
      </c>
      <c r="F25" s="60">
        <v>25078.524000000005</v>
      </c>
      <c r="G25" s="50">
        <v>12695.67</v>
      </c>
      <c r="H25" s="56">
        <f t="shared" si="5"/>
        <v>37774.194</v>
      </c>
      <c r="I25" s="59">
        <v>5917.042</v>
      </c>
      <c r="J25" s="58">
        <v>1500.3120000000001</v>
      </c>
      <c r="K25" s="57">
        <f t="shared" si="6"/>
        <v>7417.354</v>
      </c>
      <c r="L25" s="253">
        <f aca="true" t="shared" si="8" ref="L25:N28">I25+F25</f>
        <v>30995.566000000006</v>
      </c>
      <c r="M25" s="292">
        <f t="shared" si="8"/>
        <v>14195.982</v>
      </c>
      <c r="N25" s="304">
        <f t="shared" si="8"/>
        <v>45191.548</v>
      </c>
      <c r="O25" s="55">
        <f aca="true" t="shared" si="9" ref="O25:O30">N25+E25</f>
        <v>59181.57000000001</v>
      </c>
    </row>
    <row r="26" spans="1:15" ht="19.5" customHeight="1">
      <c r="A26" s="359"/>
      <c r="B26" s="358" t="s">
        <v>3</v>
      </c>
      <c r="C26" s="52">
        <v>12806.842000000013</v>
      </c>
      <c r="D26" s="61">
        <v>2117.8229999999985</v>
      </c>
      <c r="E26" s="274">
        <f t="shared" si="7"/>
        <v>14924.665000000012</v>
      </c>
      <c r="F26" s="60">
        <v>26157.321999999996</v>
      </c>
      <c r="G26" s="50">
        <v>14364.148999999994</v>
      </c>
      <c r="H26" s="56">
        <f t="shared" si="5"/>
        <v>40521.47099999999</v>
      </c>
      <c r="I26" s="59">
        <v>6570.702</v>
      </c>
      <c r="J26" s="58">
        <v>2597.895</v>
      </c>
      <c r="K26" s="57">
        <f t="shared" si="6"/>
        <v>9168.597</v>
      </c>
      <c r="L26" s="253">
        <f t="shared" si="8"/>
        <v>32728.023999999998</v>
      </c>
      <c r="M26" s="292">
        <f t="shared" si="8"/>
        <v>16962.043999999994</v>
      </c>
      <c r="N26" s="304">
        <f t="shared" si="8"/>
        <v>49690.06799999999</v>
      </c>
      <c r="O26" s="55">
        <f t="shared" si="9"/>
        <v>64614.73300000001</v>
      </c>
    </row>
    <row r="27" spans="1:15" ht="19.5" customHeight="1">
      <c r="A27" s="359"/>
      <c r="B27" s="358" t="s">
        <v>14</v>
      </c>
      <c r="C27" s="52">
        <v>13783.882</v>
      </c>
      <c r="D27" s="61">
        <v>991.723999999999</v>
      </c>
      <c r="E27" s="274">
        <f t="shared" si="7"/>
        <v>14775.605999999998</v>
      </c>
      <c r="F27" s="60">
        <v>29695.89699999999</v>
      </c>
      <c r="G27" s="50">
        <v>13082.559999999998</v>
      </c>
      <c r="H27" s="56">
        <f t="shared" si="5"/>
        <v>42778.45699999999</v>
      </c>
      <c r="I27" s="59">
        <v>11710.678</v>
      </c>
      <c r="J27" s="58">
        <v>3475.231</v>
      </c>
      <c r="K27" s="57">
        <f t="shared" si="6"/>
        <v>15185.909</v>
      </c>
      <c r="L27" s="253">
        <f t="shared" si="8"/>
        <v>41406.57499999999</v>
      </c>
      <c r="M27" s="292">
        <f t="shared" si="8"/>
        <v>16557.790999999997</v>
      </c>
      <c r="N27" s="304">
        <f t="shared" si="8"/>
        <v>57964.36599999999</v>
      </c>
      <c r="O27" s="55">
        <f t="shared" si="9"/>
        <v>72739.97199999998</v>
      </c>
    </row>
    <row r="28" spans="1:15" ht="19.5" customHeight="1">
      <c r="A28" s="359"/>
      <c r="B28" s="358" t="s">
        <v>13</v>
      </c>
      <c r="C28" s="52">
        <v>12638.630000000001</v>
      </c>
      <c r="D28" s="61">
        <v>885.798</v>
      </c>
      <c r="E28" s="274">
        <f t="shared" si="7"/>
        <v>13524.428000000002</v>
      </c>
      <c r="F28" s="60">
        <v>25363.291999999998</v>
      </c>
      <c r="G28" s="50">
        <v>13478.010999999995</v>
      </c>
      <c r="H28" s="56">
        <f t="shared" si="5"/>
        <v>38841.30299999999</v>
      </c>
      <c r="I28" s="59">
        <v>6423.654</v>
      </c>
      <c r="J28" s="58">
        <v>2661.1779999999994</v>
      </c>
      <c r="K28" s="57">
        <f t="shared" si="6"/>
        <v>9084.832</v>
      </c>
      <c r="L28" s="253">
        <f t="shared" si="8"/>
        <v>31786.945999999996</v>
      </c>
      <c r="M28" s="292">
        <f t="shared" si="8"/>
        <v>16139.188999999995</v>
      </c>
      <c r="N28" s="304">
        <f t="shared" si="8"/>
        <v>47926.134999999995</v>
      </c>
      <c r="O28" s="55">
        <f t="shared" si="9"/>
        <v>61450.562999999995</v>
      </c>
    </row>
    <row r="29" spans="1:15" ht="19.5" customHeight="1">
      <c r="A29" s="359"/>
      <c r="B29" s="358" t="s">
        <v>12</v>
      </c>
      <c r="C29" s="52">
        <v>14128.666000000003</v>
      </c>
      <c r="D29" s="61">
        <v>967.2700000000008</v>
      </c>
      <c r="E29" s="274">
        <f t="shared" si="7"/>
        <v>15095.936000000003</v>
      </c>
      <c r="F29" s="60">
        <v>24984.322999999993</v>
      </c>
      <c r="G29" s="50">
        <v>13734.576000000003</v>
      </c>
      <c r="H29" s="56">
        <f t="shared" si="5"/>
        <v>38718.899</v>
      </c>
      <c r="I29" s="59">
        <v>5563</v>
      </c>
      <c r="J29" s="58">
        <v>2170.166</v>
      </c>
      <c r="K29" s="57">
        <f t="shared" si="6"/>
        <v>7733.166</v>
      </c>
      <c r="L29" s="253">
        <f aca="true" t="shared" si="10" ref="L29:N30">I29+F29</f>
        <v>30547.322999999993</v>
      </c>
      <c r="M29" s="292">
        <f t="shared" si="10"/>
        <v>15904.742000000002</v>
      </c>
      <c r="N29" s="304">
        <f t="shared" si="10"/>
        <v>46452.064999999995</v>
      </c>
      <c r="O29" s="55">
        <f t="shared" si="9"/>
        <v>61548.001</v>
      </c>
    </row>
    <row r="30" spans="1:15" ht="19.5" customHeight="1" thickBot="1">
      <c r="A30" s="359"/>
      <c r="B30" s="355" t="s">
        <v>11</v>
      </c>
      <c r="C30" s="52">
        <v>16887.331000000006</v>
      </c>
      <c r="D30" s="61">
        <v>1309.4540000000002</v>
      </c>
      <c r="E30" s="274">
        <f t="shared" si="7"/>
        <v>18196.785000000007</v>
      </c>
      <c r="F30" s="60">
        <v>25070.022</v>
      </c>
      <c r="G30" s="50">
        <v>14500.524999999998</v>
      </c>
      <c r="H30" s="56">
        <f>G30+F30</f>
        <v>39570.547</v>
      </c>
      <c r="I30" s="59">
        <v>6296.044999999999</v>
      </c>
      <c r="J30" s="58">
        <v>3104.829</v>
      </c>
      <c r="K30" s="57">
        <f>J30+I30</f>
        <v>9400.874</v>
      </c>
      <c r="L30" s="253">
        <f t="shared" si="10"/>
        <v>31366.067</v>
      </c>
      <c r="M30" s="292">
        <f t="shared" si="10"/>
        <v>17605.354</v>
      </c>
      <c r="N30" s="304">
        <f t="shared" si="10"/>
        <v>48971.421</v>
      </c>
      <c r="O30" s="55">
        <f t="shared" si="9"/>
        <v>67168.206</v>
      </c>
    </row>
    <row r="31" spans="1:15" ht="18" customHeight="1">
      <c r="A31" s="53" t="s">
        <v>2</v>
      </c>
      <c r="B31" s="41"/>
      <c r="C31" s="40"/>
      <c r="D31" s="39"/>
      <c r="E31" s="276"/>
      <c r="F31" s="40"/>
      <c r="G31" s="39"/>
      <c r="H31" s="38"/>
      <c r="I31" s="40"/>
      <c r="J31" s="39"/>
      <c r="K31" s="38"/>
      <c r="L31" s="85"/>
      <c r="M31" s="293"/>
      <c r="N31" s="305"/>
      <c r="O31" s="36"/>
    </row>
    <row r="32" spans="1:15" ht="18" customHeight="1">
      <c r="A32" s="35" t="s">
        <v>145</v>
      </c>
      <c r="B32" s="48"/>
      <c r="C32" s="52">
        <f>SUM(C11:C17)</f>
        <v>88799.05399999999</v>
      </c>
      <c r="D32" s="50">
        <f aca="true" t="shared" si="11" ref="D32:O32">SUM(D11:D17)</f>
        <v>7804.796599999996</v>
      </c>
      <c r="E32" s="277">
        <f t="shared" si="11"/>
        <v>96603.85059999999</v>
      </c>
      <c r="F32" s="52">
        <f t="shared" si="11"/>
        <v>194732.417</v>
      </c>
      <c r="G32" s="50">
        <f t="shared" si="11"/>
        <v>107672.378</v>
      </c>
      <c r="H32" s="51">
        <f t="shared" si="11"/>
        <v>302404.79500000004</v>
      </c>
      <c r="I32" s="52">
        <f t="shared" si="11"/>
        <v>29583.095999999998</v>
      </c>
      <c r="J32" s="50">
        <f t="shared" si="11"/>
        <v>10790.143</v>
      </c>
      <c r="K32" s="51">
        <f t="shared" si="11"/>
        <v>40373.239</v>
      </c>
      <c r="L32" s="52">
        <f t="shared" si="11"/>
        <v>224315.513</v>
      </c>
      <c r="M32" s="294">
        <f t="shared" si="11"/>
        <v>118462.52099999998</v>
      </c>
      <c r="N32" s="306">
        <f t="shared" si="11"/>
        <v>342778.0339999999</v>
      </c>
      <c r="O32" s="49">
        <f t="shared" si="11"/>
        <v>439381.8846</v>
      </c>
    </row>
    <row r="33" spans="1:15" ht="18" customHeight="1" thickBot="1">
      <c r="A33" s="35" t="s">
        <v>146</v>
      </c>
      <c r="B33" s="48"/>
      <c r="C33" s="47">
        <f>SUM(C24:C30)</f>
        <v>93515.10800000002</v>
      </c>
      <c r="D33" s="44">
        <f aca="true" t="shared" si="12" ref="D33:O33">SUM(D24:D30)</f>
        <v>10270.597999999996</v>
      </c>
      <c r="E33" s="278">
        <f t="shared" si="12"/>
        <v>103785.70600000002</v>
      </c>
      <c r="F33" s="46">
        <f t="shared" si="12"/>
        <v>183272.357</v>
      </c>
      <c r="G33" s="44">
        <f t="shared" si="12"/>
        <v>95423.61899999999</v>
      </c>
      <c r="H33" s="45">
        <f t="shared" si="12"/>
        <v>278695.97599999997</v>
      </c>
      <c r="I33" s="46">
        <f t="shared" si="12"/>
        <v>49504.51397</v>
      </c>
      <c r="J33" s="44">
        <f t="shared" si="12"/>
        <v>16913.825</v>
      </c>
      <c r="K33" s="45">
        <f t="shared" si="12"/>
        <v>66418.33897</v>
      </c>
      <c r="L33" s="46">
        <f t="shared" si="12"/>
        <v>232776.87097</v>
      </c>
      <c r="M33" s="295">
        <f t="shared" si="12"/>
        <v>112337.44399999999</v>
      </c>
      <c r="N33" s="307">
        <f t="shared" si="12"/>
        <v>345114.31496999995</v>
      </c>
      <c r="O33" s="43">
        <f t="shared" si="12"/>
        <v>448900.02097</v>
      </c>
    </row>
    <row r="34" spans="1:15" ht="17.25" customHeight="1">
      <c r="A34" s="42" t="s">
        <v>1</v>
      </c>
      <c r="B34" s="41"/>
      <c r="C34" s="40"/>
      <c r="D34" s="39"/>
      <c r="E34" s="279"/>
      <c r="F34" s="40"/>
      <c r="G34" s="39"/>
      <c r="H34" s="37"/>
      <c r="I34" s="40"/>
      <c r="J34" s="39"/>
      <c r="K34" s="38"/>
      <c r="L34" s="85"/>
      <c r="M34" s="293"/>
      <c r="N34" s="308"/>
      <c r="O34" s="36"/>
    </row>
    <row r="35" spans="1:15" ht="17.25" customHeight="1">
      <c r="A35" s="35" t="s">
        <v>147</v>
      </c>
      <c r="B35" s="34"/>
      <c r="C35" s="329">
        <f>(C30/C17-1)*100</f>
        <v>19.168288406586086</v>
      </c>
      <c r="D35" s="330">
        <f aca="true" t="shared" si="13" ref="D35:O35">(D30/D17-1)*100</f>
        <v>-6.6704964348943685</v>
      </c>
      <c r="E35" s="331">
        <f t="shared" si="13"/>
        <v>16.840507259581706</v>
      </c>
      <c r="F35" s="329">
        <f t="shared" si="13"/>
        <v>-7.110250217421821</v>
      </c>
      <c r="G35" s="332">
        <f t="shared" si="13"/>
        <v>-11.985106476866491</v>
      </c>
      <c r="H35" s="333">
        <f t="shared" si="13"/>
        <v>-8.958066508652685</v>
      </c>
      <c r="I35" s="334">
        <f t="shared" si="13"/>
        <v>131.61120937268237</v>
      </c>
      <c r="J35" s="330">
        <f t="shared" si="13"/>
        <v>126.11655293457918</v>
      </c>
      <c r="K35" s="335">
        <f t="shared" si="13"/>
        <v>129.76718926510173</v>
      </c>
      <c r="L35" s="334">
        <f t="shared" si="13"/>
        <v>5.583431535656347</v>
      </c>
      <c r="M35" s="336">
        <f t="shared" si="13"/>
        <v>-1.3605692588117169</v>
      </c>
      <c r="N35" s="337">
        <f t="shared" si="13"/>
        <v>2.9772623676214582</v>
      </c>
      <c r="O35" s="338">
        <f t="shared" si="13"/>
        <v>6.3973170749286545</v>
      </c>
    </row>
    <row r="36" spans="1:15" ht="7.5" customHeight="1" thickBot="1">
      <c r="A36" s="33"/>
      <c r="B36" s="32"/>
      <c r="C36" s="31"/>
      <c r="D36" s="30"/>
      <c r="E36" s="280"/>
      <c r="F36" s="29"/>
      <c r="G36" s="27"/>
      <c r="H36" s="26"/>
      <c r="I36" s="29"/>
      <c r="J36" s="27"/>
      <c r="K36" s="28"/>
      <c r="L36" s="29"/>
      <c r="M36" s="296"/>
      <c r="N36" s="309"/>
      <c r="O36" s="25"/>
    </row>
    <row r="37" spans="1:15" ht="17.25" customHeight="1">
      <c r="A37" s="24" t="s">
        <v>0</v>
      </c>
      <c r="B37" s="23"/>
      <c r="C37" s="22"/>
      <c r="D37" s="21"/>
      <c r="E37" s="281"/>
      <c r="F37" s="20"/>
      <c r="G37" s="18"/>
      <c r="H37" s="17"/>
      <c r="I37" s="20"/>
      <c r="J37" s="18"/>
      <c r="K37" s="19"/>
      <c r="L37" s="20"/>
      <c r="M37" s="297"/>
      <c r="N37" s="310"/>
      <c r="O37" s="16"/>
    </row>
    <row r="38" spans="1:15" ht="17.25" customHeight="1" thickBot="1">
      <c r="A38" s="317" t="s">
        <v>148</v>
      </c>
      <c r="B38" s="15"/>
      <c r="C38" s="14">
        <f aca="true" t="shared" si="14" ref="C38:O38">(C33/C32-1)*100</f>
        <v>5.310928199753162</v>
      </c>
      <c r="D38" s="10">
        <f t="shared" si="14"/>
        <v>31.59341013448065</v>
      </c>
      <c r="E38" s="282">
        <f t="shared" si="14"/>
        <v>7.434336577055678</v>
      </c>
      <c r="F38" s="14">
        <f t="shared" si="14"/>
        <v>-5.885029404220865</v>
      </c>
      <c r="G38" s="13">
        <f t="shared" si="14"/>
        <v>-11.375952892950881</v>
      </c>
      <c r="H38" s="9">
        <f t="shared" si="14"/>
        <v>-7.840093606981357</v>
      </c>
      <c r="I38" s="12">
        <f t="shared" si="14"/>
        <v>67.3405446475244</v>
      </c>
      <c r="J38" s="10">
        <f t="shared" si="14"/>
        <v>56.752556476777016</v>
      </c>
      <c r="K38" s="11">
        <f t="shared" si="14"/>
        <v>64.5108012512942</v>
      </c>
      <c r="L38" s="12">
        <f t="shared" si="14"/>
        <v>3.7720788263092553</v>
      </c>
      <c r="M38" s="298">
        <f t="shared" si="14"/>
        <v>-5.1704766607153285</v>
      </c>
      <c r="N38" s="311">
        <f t="shared" si="14"/>
        <v>0.6815725449898613</v>
      </c>
      <c r="O38" s="8">
        <f t="shared" si="14"/>
        <v>2.166255984509924</v>
      </c>
    </row>
    <row r="39" spans="1:14" s="5" customFormat="1" ht="9.75" customHeight="1" thickTop="1">
      <c r="A39" s="84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="5" customFormat="1" ht="13.5" customHeight="1">
      <c r="A40" s="84" t="s">
        <v>499</v>
      </c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65521" ht="14.25">
      <c r="C65521" s="2" t="e">
        <f>((C65517/C65504)-1)*100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P35:IV35 P38:IV38">
    <cfRule type="cellIs" priority="4" dxfId="95" operator="lessThan" stopIfTrue="1">
      <formula>0</formula>
    </cfRule>
  </conditionalFormatting>
  <conditionalFormatting sqref="A35:B35 A38:B38">
    <cfRule type="cellIs" priority="1" dxfId="95" operator="lessThan" stopIfTrue="1">
      <formula>0</formula>
    </cfRule>
  </conditionalFormatting>
  <conditionalFormatting sqref="C34:O38">
    <cfRule type="cellIs" priority="2" dxfId="96" operator="lessThan" stopIfTrue="1">
      <formula>0</formula>
    </cfRule>
    <cfRule type="cellIs" priority="3" dxfId="97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5"/>
  <sheetViews>
    <sheetView showGridLines="0" zoomScale="90" zoomScaleNormal="90" zoomScalePageLayoutView="0" workbookViewId="0" topLeftCell="A1">
      <selection activeCell="Q17" sqref="Q17"/>
    </sheetView>
  </sheetViews>
  <sheetFormatPr defaultColWidth="9.140625" defaultRowHeight="15"/>
  <cols>
    <col min="1" max="1" width="23.57421875" style="88" customWidth="1"/>
    <col min="2" max="2" width="10.140625" style="88" customWidth="1"/>
    <col min="3" max="3" width="11.421875" style="88" customWidth="1"/>
    <col min="4" max="4" width="10.00390625" style="88" bestFit="1" customWidth="1"/>
    <col min="5" max="5" width="9.00390625" style="88" customWidth="1"/>
    <col min="6" max="6" width="10.28125" style="88" customWidth="1"/>
    <col min="7" max="7" width="11.00390625" style="88" customWidth="1"/>
    <col min="8" max="8" width="10.421875" style="88" customWidth="1"/>
    <col min="9" max="9" width="7.7109375" style="88" bestFit="1" customWidth="1"/>
    <col min="10" max="10" width="11.140625" style="88" bestFit="1" customWidth="1"/>
    <col min="11" max="11" width="10.28125" style="88" customWidth="1"/>
    <col min="12" max="12" width="11.8515625" style="88" customWidth="1"/>
    <col min="13" max="13" width="9.00390625" style="88" bestFit="1" customWidth="1"/>
    <col min="14" max="14" width="11.140625" style="88" bestFit="1" customWidth="1"/>
    <col min="15" max="15" width="11.00390625" style="88" customWidth="1"/>
    <col min="16" max="16" width="11.1406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87" t="s">
        <v>26</v>
      </c>
      <c r="O1" s="588"/>
      <c r="P1" s="588"/>
      <c r="Q1" s="589"/>
    </row>
    <row r="2" ht="7.5" customHeight="1" thickBot="1"/>
    <row r="3" spans="1:17" ht="24" customHeight="1">
      <c r="A3" s="595" t="s">
        <v>37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7"/>
    </row>
    <row r="4" spans="1:17" ht="18" customHeight="1" thickBot="1">
      <c r="A4" s="598" t="s">
        <v>36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600"/>
    </row>
    <row r="5" spans="1:17" ht="15" thickBot="1">
      <c r="A5" s="603" t="s">
        <v>35</v>
      </c>
      <c r="B5" s="590" t="s">
        <v>34</v>
      </c>
      <c r="C5" s="591"/>
      <c r="D5" s="591"/>
      <c r="E5" s="591"/>
      <c r="F5" s="592"/>
      <c r="G5" s="592"/>
      <c r="H5" s="592"/>
      <c r="I5" s="593"/>
      <c r="J5" s="591" t="s">
        <v>33</v>
      </c>
      <c r="K5" s="591"/>
      <c r="L5" s="591"/>
      <c r="M5" s="591"/>
      <c r="N5" s="591"/>
      <c r="O5" s="591"/>
      <c r="P5" s="591"/>
      <c r="Q5" s="594"/>
    </row>
    <row r="6" spans="1:17" s="354" customFormat="1" ht="25.5" customHeight="1" thickBot="1">
      <c r="A6" s="604"/>
      <c r="B6" s="584" t="s">
        <v>149</v>
      </c>
      <c r="C6" s="601"/>
      <c r="D6" s="602"/>
      <c r="E6" s="582" t="s">
        <v>32</v>
      </c>
      <c r="F6" s="584" t="s">
        <v>150</v>
      </c>
      <c r="G6" s="601"/>
      <c r="H6" s="602"/>
      <c r="I6" s="580" t="s">
        <v>31</v>
      </c>
      <c r="J6" s="584" t="s">
        <v>151</v>
      </c>
      <c r="K6" s="585"/>
      <c r="L6" s="586"/>
      <c r="M6" s="582" t="s">
        <v>32</v>
      </c>
      <c r="N6" s="584" t="s">
        <v>152</v>
      </c>
      <c r="O6" s="585"/>
      <c r="P6" s="586"/>
      <c r="Q6" s="582" t="s">
        <v>31</v>
      </c>
    </row>
    <row r="7" spans="1:17" s="99" customFormat="1" ht="26.25" thickBot="1">
      <c r="A7" s="605"/>
      <c r="B7" s="103" t="s">
        <v>20</v>
      </c>
      <c r="C7" s="100" t="s">
        <v>19</v>
      </c>
      <c r="D7" s="100" t="s">
        <v>15</v>
      </c>
      <c r="E7" s="583"/>
      <c r="F7" s="103" t="s">
        <v>20</v>
      </c>
      <c r="G7" s="101" t="s">
        <v>19</v>
      </c>
      <c r="H7" s="100" t="s">
        <v>15</v>
      </c>
      <c r="I7" s="581"/>
      <c r="J7" s="103" t="s">
        <v>20</v>
      </c>
      <c r="K7" s="100" t="s">
        <v>19</v>
      </c>
      <c r="L7" s="101" t="s">
        <v>15</v>
      </c>
      <c r="M7" s="583"/>
      <c r="N7" s="102" t="s">
        <v>20</v>
      </c>
      <c r="O7" s="101" t="s">
        <v>19</v>
      </c>
      <c r="P7" s="100" t="s">
        <v>15</v>
      </c>
      <c r="Q7" s="583"/>
    </row>
    <row r="8" spans="1:17" s="91" customFormat="1" ht="17.25" customHeight="1" thickBot="1">
      <c r="A8" s="98" t="s">
        <v>22</v>
      </c>
      <c r="B8" s="94">
        <f>SUM(B9:B20)</f>
        <v>2040378</v>
      </c>
      <c r="C8" s="93">
        <f>SUM(C9:C20)</f>
        <v>68740</v>
      </c>
      <c r="D8" s="93">
        <f aca="true" t="shared" si="0" ref="D8:D17">C8+B8</f>
        <v>2109118</v>
      </c>
      <c r="E8" s="95">
        <f aca="true" t="shared" si="1" ref="E8:E17">(D8/$D$8)</f>
        <v>1</v>
      </c>
      <c r="F8" s="94">
        <f>SUM(F9:F20)</f>
        <v>2040710</v>
      </c>
      <c r="G8" s="93">
        <f>SUM(G9:G20)</f>
        <v>66717</v>
      </c>
      <c r="H8" s="93">
        <f aca="true" t="shared" si="2" ref="H8:H17">G8+F8</f>
        <v>2107427</v>
      </c>
      <c r="I8" s="92">
        <f aca="true" t="shared" si="3" ref="I8:I17">(D8/H8-1)*100</f>
        <v>0.08024002729394297</v>
      </c>
      <c r="J8" s="97">
        <f>SUM(J9:J20)</f>
        <v>13180125</v>
      </c>
      <c r="K8" s="96">
        <f>SUM(K9:K20)</f>
        <v>446104</v>
      </c>
      <c r="L8" s="93">
        <f aca="true" t="shared" si="4" ref="L8:L17">K8+J8</f>
        <v>13626229</v>
      </c>
      <c r="M8" s="95">
        <f aca="true" t="shared" si="5" ref="M8:M17">(L8/$L$8)</f>
        <v>1</v>
      </c>
      <c r="N8" s="94">
        <f>SUM(N9:N20)</f>
        <v>12578328</v>
      </c>
      <c r="O8" s="93">
        <f>SUM(O9:O20)</f>
        <v>451808</v>
      </c>
      <c r="P8" s="93">
        <f aca="true" t="shared" si="6" ref="P8:P17">O8+N8</f>
        <v>13030136</v>
      </c>
      <c r="Q8" s="92">
        <f aca="true" t="shared" si="7" ref="Q8:Q17">(L8/P8-1)*100</f>
        <v>4.574725850904393</v>
      </c>
    </row>
    <row r="9" spans="1:17" s="91" customFormat="1" ht="18" customHeight="1" thickTop="1">
      <c r="A9" s="464" t="s">
        <v>154</v>
      </c>
      <c r="B9" s="465">
        <v>1158112</v>
      </c>
      <c r="C9" s="466">
        <v>29294</v>
      </c>
      <c r="D9" s="466">
        <f t="shared" si="0"/>
        <v>1187406</v>
      </c>
      <c r="E9" s="467">
        <f t="shared" si="1"/>
        <v>0.562986992667077</v>
      </c>
      <c r="F9" s="465">
        <v>1171515</v>
      </c>
      <c r="G9" s="466">
        <v>29026</v>
      </c>
      <c r="H9" s="466">
        <f t="shared" si="2"/>
        <v>1200541</v>
      </c>
      <c r="I9" s="468">
        <f t="shared" si="3"/>
        <v>-1.0940900810551213</v>
      </c>
      <c r="J9" s="465">
        <v>7721325</v>
      </c>
      <c r="K9" s="466">
        <v>209301</v>
      </c>
      <c r="L9" s="466">
        <f t="shared" si="4"/>
        <v>7930626</v>
      </c>
      <c r="M9" s="467">
        <f t="shared" si="5"/>
        <v>0.582011795046157</v>
      </c>
      <c r="N9" s="465">
        <v>7451771</v>
      </c>
      <c r="O9" s="466">
        <v>193652</v>
      </c>
      <c r="P9" s="466">
        <f t="shared" si="6"/>
        <v>7645423</v>
      </c>
      <c r="Q9" s="469">
        <f t="shared" si="7"/>
        <v>3.7303756770554086</v>
      </c>
    </row>
    <row r="10" spans="1:17" s="91" customFormat="1" ht="18" customHeight="1">
      <c r="A10" s="470" t="s">
        <v>155</v>
      </c>
      <c r="B10" s="471">
        <v>408500</v>
      </c>
      <c r="C10" s="472">
        <v>4824</v>
      </c>
      <c r="D10" s="472">
        <f t="shared" si="0"/>
        <v>413324</v>
      </c>
      <c r="E10" s="473">
        <f t="shared" si="1"/>
        <v>0.19597006900514813</v>
      </c>
      <c r="F10" s="471">
        <v>393910</v>
      </c>
      <c r="G10" s="472">
        <v>374</v>
      </c>
      <c r="H10" s="472">
        <f t="shared" si="2"/>
        <v>394284</v>
      </c>
      <c r="I10" s="474">
        <f t="shared" si="3"/>
        <v>4.829006502926814</v>
      </c>
      <c r="J10" s="471">
        <v>2335848</v>
      </c>
      <c r="K10" s="472">
        <v>25866</v>
      </c>
      <c r="L10" s="472">
        <f t="shared" si="4"/>
        <v>2361714</v>
      </c>
      <c r="M10" s="473">
        <f t="shared" si="5"/>
        <v>0.1733211734515837</v>
      </c>
      <c r="N10" s="471">
        <v>2222435</v>
      </c>
      <c r="O10" s="472">
        <v>12250</v>
      </c>
      <c r="P10" s="472">
        <f t="shared" si="6"/>
        <v>2234685</v>
      </c>
      <c r="Q10" s="475">
        <f t="shared" si="7"/>
        <v>5.6844253216896234</v>
      </c>
    </row>
    <row r="11" spans="1:17" s="91" customFormat="1" ht="18" customHeight="1">
      <c r="A11" s="470" t="s">
        <v>156</v>
      </c>
      <c r="B11" s="471">
        <v>262296</v>
      </c>
      <c r="C11" s="472">
        <v>0</v>
      </c>
      <c r="D11" s="472">
        <f t="shared" si="0"/>
        <v>262296</v>
      </c>
      <c r="E11" s="473">
        <f t="shared" si="1"/>
        <v>0.12436288533880038</v>
      </c>
      <c r="F11" s="471">
        <v>241460</v>
      </c>
      <c r="G11" s="472"/>
      <c r="H11" s="472">
        <f t="shared" si="2"/>
        <v>241460</v>
      </c>
      <c r="I11" s="474">
        <f t="shared" si="3"/>
        <v>8.629172533752993</v>
      </c>
      <c r="J11" s="471">
        <v>1710248</v>
      </c>
      <c r="K11" s="472"/>
      <c r="L11" s="472">
        <f t="shared" si="4"/>
        <v>1710248</v>
      </c>
      <c r="M11" s="473">
        <f t="shared" si="5"/>
        <v>0.12551146762614954</v>
      </c>
      <c r="N11" s="471">
        <v>1464695</v>
      </c>
      <c r="O11" s="472">
        <v>1408</v>
      </c>
      <c r="P11" s="472">
        <f t="shared" si="6"/>
        <v>1466103</v>
      </c>
      <c r="Q11" s="475">
        <f t="shared" si="7"/>
        <v>16.652649916138216</v>
      </c>
    </row>
    <row r="12" spans="1:17" s="91" customFormat="1" ht="18" customHeight="1">
      <c r="A12" s="470" t="s">
        <v>157</v>
      </c>
      <c r="B12" s="471">
        <v>89425</v>
      </c>
      <c r="C12" s="472">
        <v>0</v>
      </c>
      <c r="D12" s="472">
        <f t="shared" si="0"/>
        <v>89425</v>
      </c>
      <c r="E12" s="473">
        <f t="shared" si="1"/>
        <v>0.04239923987183268</v>
      </c>
      <c r="F12" s="471">
        <v>88879</v>
      </c>
      <c r="G12" s="472"/>
      <c r="H12" s="472">
        <f t="shared" si="2"/>
        <v>88879</v>
      </c>
      <c r="I12" s="474">
        <f t="shared" si="3"/>
        <v>0.614318342915654</v>
      </c>
      <c r="J12" s="471">
        <v>552396</v>
      </c>
      <c r="K12" s="472"/>
      <c r="L12" s="472">
        <f t="shared" si="4"/>
        <v>552396</v>
      </c>
      <c r="M12" s="473">
        <f t="shared" si="5"/>
        <v>0.04053916898064754</v>
      </c>
      <c r="N12" s="471">
        <v>549438</v>
      </c>
      <c r="O12" s="472">
        <v>6592</v>
      </c>
      <c r="P12" s="472">
        <f t="shared" si="6"/>
        <v>556030</v>
      </c>
      <c r="Q12" s="475">
        <f t="shared" si="7"/>
        <v>-0.653561858173124</v>
      </c>
    </row>
    <row r="13" spans="1:17" s="91" customFormat="1" ht="18" customHeight="1">
      <c r="A13" s="470" t="s">
        <v>158</v>
      </c>
      <c r="B13" s="471">
        <v>83468</v>
      </c>
      <c r="C13" s="472">
        <v>0</v>
      </c>
      <c r="D13" s="472">
        <f>C13+B13</f>
        <v>83468</v>
      </c>
      <c r="E13" s="473">
        <f>(D13/$D$8)</f>
        <v>0.03957483649563467</v>
      </c>
      <c r="F13" s="471">
        <v>84413</v>
      </c>
      <c r="G13" s="472"/>
      <c r="H13" s="472">
        <f>G13+F13</f>
        <v>84413</v>
      </c>
      <c r="I13" s="474">
        <f t="shared" si="3"/>
        <v>-1.1194958122564103</v>
      </c>
      <c r="J13" s="471">
        <v>538916</v>
      </c>
      <c r="K13" s="472">
        <v>1728</v>
      </c>
      <c r="L13" s="472">
        <f>K13+J13</f>
        <v>540644</v>
      </c>
      <c r="M13" s="473">
        <f>(L13/$L$8)</f>
        <v>0.03967671466551751</v>
      </c>
      <c r="N13" s="471">
        <v>519903</v>
      </c>
      <c r="O13" s="472"/>
      <c r="P13" s="472">
        <f>O13+N13</f>
        <v>519903</v>
      </c>
      <c r="Q13" s="475">
        <f t="shared" si="7"/>
        <v>3.989398022323387</v>
      </c>
    </row>
    <row r="14" spans="1:17" s="91" customFormat="1" ht="18" customHeight="1">
      <c r="A14" s="470" t="s">
        <v>159</v>
      </c>
      <c r="B14" s="471">
        <v>25163</v>
      </c>
      <c r="C14" s="472">
        <v>311</v>
      </c>
      <c r="D14" s="472">
        <f>C14+B14</f>
        <v>25474</v>
      </c>
      <c r="E14" s="473">
        <f>(D14/$D$8)</f>
        <v>0.01207803451490149</v>
      </c>
      <c r="F14" s="471">
        <v>32320</v>
      </c>
      <c r="G14" s="472"/>
      <c r="H14" s="472">
        <f>G14+F14</f>
        <v>32320</v>
      </c>
      <c r="I14" s="474">
        <f t="shared" si="3"/>
        <v>-21.181930693069305</v>
      </c>
      <c r="J14" s="471">
        <v>169860</v>
      </c>
      <c r="K14" s="472">
        <v>1451</v>
      </c>
      <c r="L14" s="472">
        <f>K14+J14</f>
        <v>171311</v>
      </c>
      <c r="M14" s="473">
        <f>(L14/$L$8)</f>
        <v>0.012572150372637947</v>
      </c>
      <c r="N14" s="471">
        <v>190579</v>
      </c>
      <c r="O14" s="472">
        <v>231</v>
      </c>
      <c r="P14" s="472">
        <f>O14+N14</f>
        <v>190810</v>
      </c>
      <c r="Q14" s="475">
        <f t="shared" si="7"/>
        <v>-10.219066086683092</v>
      </c>
    </row>
    <row r="15" spans="1:20" s="91" customFormat="1" ht="18" customHeight="1">
      <c r="A15" s="470" t="s">
        <v>160</v>
      </c>
      <c r="B15" s="471">
        <v>13414</v>
      </c>
      <c r="C15" s="472">
        <v>0</v>
      </c>
      <c r="D15" s="472">
        <f>C15+B15</f>
        <v>13414</v>
      </c>
      <c r="E15" s="473">
        <f>(D15/$D$8)</f>
        <v>0.0063600045137351255</v>
      </c>
      <c r="F15" s="471">
        <v>28213</v>
      </c>
      <c r="G15" s="472"/>
      <c r="H15" s="472">
        <f>G15+F15</f>
        <v>28213</v>
      </c>
      <c r="I15" s="474">
        <f t="shared" si="3"/>
        <v>-52.454542232304256</v>
      </c>
      <c r="J15" s="471">
        <v>151532</v>
      </c>
      <c r="K15" s="472"/>
      <c r="L15" s="472">
        <f>K15+J15</f>
        <v>151532</v>
      </c>
      <c r="M15" s="473">
        <f>(L15/$L$8)</f>
        <v>0.011120611579329835</v>
      </c>
      <c r="N15" s="471">
        <v>179507</v>
      </c>
      <c r="O15" s="472"/>
      <c r="P15" s="472">
        <f>O15+N15</f>
        <v>179507</v>
      </c>
      <c r="Q15" s="475">
        <f t="shared" si="7"/>
        <v>-15.584350471012275</v>
      </c>
      <c r="T15" s="352"/>
    </row>
    <row r="16" spans="1:17" s="91" customFormat="1" ht="18" customHeight="1">
      <c r="A16" s="470" t="s">
        <v>161</v>
      </c>
      <c r="B16" s="471">
        <v>0</v>
      </c>
      <c r="C16" s="472">
        <v>7181</v>
      </c>
      <c r="D16" s="472">
        <f t="shared" si="0"/>
        <v>7181</v>
      </c>
      <c r="E16" s="473">
        <f t="shared" si="1"/>
        <v>0.0034047407494507183</v>
      </c>
      <c r="F16" s="471"/>
      <c r="G16" s="472">
        <v>5634</v>
      </c>
      <c r="H16" s="472">
        <f t="shared" si="2"/>
        <v>5634</v>
      </c>
      <c r="I16" s="474">
        <f t="shared" si="3"/>
        <v>27.458288959886403</v>
      </c>
      <c r="J16" s="471"/>
      <c r="K16" s="472">
        <v>41669</v>
      </c>
      <c r="L16" s="472">
        <f t="shared" si="4"/>
        <v>41669</v>
      </c>
      <c r="M16" s="473">
        <f t="shared" si="5"/>
        <v>0.0030579993922016137</v>
      </c>
      <c r="N16" s="471"/>
      <c r="O16" s="472">
        <v>61294</v>
      </c>
      <c r="P16" s="472">
        <f t="shared" si="6"/>
        <v>61294</v>
      </c>
      <c r="Q16" s="475">
        <f t="shared" si="7"/>
        <v>-32.01781577315887</v>
      </c>
    </row>
    <row r="17" spans="1:17" s="91" customFormat="1" ht="18" customHeight="1">
      <c r="A17" s="470" t="s">
        <v>162</v>
      </c>
      <c r="B17" s="471">
        <v>0</v>
      </c>
      <c r="C17" s="472">
        <v>4987</v>
      </c>
      <c r="D17" s="472">
        <f t="shared" si="0"/>
        <v>4987</v>
      </c>
      <c r="E17" s="473">
        <f t="shared" si="1"/>
        <v>0.0023644954905320615</v>
      </c>
      <c r="F17" s="471"/>
      <c r="G17" s="472">
        <v>7601</v>
      </c>
      <c r="H17" s="472">
        <f t="shared" si="2"/>
        <v>7601</v>
      </c>
      <c r="I17" s="474">
        <f t="shared" si="3"/>
        <v>-34.39021181423497</v>
      </c>
      <c r="J17" s="471"/>
      <c r="K17" s="472">
        <v>32277</v>
      </c>
      <c r="L17" s="472">
        <f t="shared" si="4"/>
        <v>32277</v>
      </c>
      <c r="M17" s="473">
        <f t="shared" si="5"/>
        <v>0.002368740463704228</v>
      </c>
      <c r="N17" s="471"/>
      <c r="O17" s="472">
        <v>45161</v>
      </c>
      <c r="P17" s="472">
        <f t="shared" si="6"/>
        <v>45161</v>
      </c>
      <c r="Q17" s="475">
        <f t="shared" si="7"/>
        <v>-28.529040543832064</v>
      </c>
    </row>
    <row r="18" spans="1:17" s="91" customFormat="1" ht="18" customHeight="1">
      <c r="A18" s="470" t="s">
        <v>163</v>
      </c>
      <c r="B18" s="471">
        <v>0</v>
      </c>
      <c r="C18" s="472">
        <v>4853</v>
      </c>
      <c r="D18" s="472">
        <f>C18+B18</f>
        <v>4853</v>
      </c>
      <c r="E18" s="473">
        <f>(D18/$D$8)</f>
        <v>0.002300961823852435</v>
      </c>
      <c r="F18" s="471"/>
      <c r="G18" s="472">
        <v>5570</v>
      </c>
      <c r="H18" s="472">
        <f>G18+F18</f>
        <v>5570</v>
      </c>
      <c r="I18" s="474">
        <f>(D18/H18-1)*100</f>
        <v>-12.872531418312382</v>
      </c>
      <c r="J18" s="471"/>
      <c r="K18" s="472">
        <v>28922</v>
      </c>
      <c r="L18" s="472">
        <f>K18+J18</f>
        <v>28922</v>
      </c>
      <c r="M18" s="473">
        <f>(L18/$L$8)</f>
        <v>0.002122524140758239</v>
      </c>
      <c r="N18" s="471"/>
      <c r="O18" s="472">
        <v>28562</v>
      </c>
      <c r="P18" s="472">
        <f>O18+N18</f>
        <v>28562</v>
      </c>
      <c r="Q18" s="475">
        <f>(L18/P18-1)*100</f>
        <v>1.260415937259296</v>
      </c>
    </row>
    <row r="19" spans="1:17" s="91" customFormat="1" ht="18" customHeight="1">
      <c r="A19" s="470" t="s">
        <v>164</v>
      </c>
      <c r="B19" s="471">
        <v>0</v>
      </c>
      <c r="C19" s="472">
        <v>2226</v>
      </c>
      <c r="D19" s="472">
        <f>C19+B19</f>
        <v>2226</v>
      </c>
      <c r="E19" s="473">
        <f>(D19/$D$8)</f>
        <v>0.0010554174778272245</v>
      </c>
      <c r="F19" s="471"/>
      <c r="G19" s="472">
        <v>4731</v>
      </c>
      <c r="H19" s="472">
        <f>G19+F19</f>
        <v>4731</v>
      </c>
      <c r="I19" s="474">
        <f>(D19/H19-1)*100</f>
        <v>-52.94863665187064</v>
      </c>
      <c r="J19" s="471"/>
      <c r="K19" s="472">
        <v>11870</v>
      </c>
      <c r="L19" s="472">
        <f>K19+J19</f>
        <v>11870</v>
      </c>
      <c r="M19" s="473">
        <f>(L19/$L$8)</f>
        <v>0.0008711140844616658</v>
      </c>
      <c r="N19" s="471"/>
      <c r="O19" s="472">
        <v>21290</v>
      </c>
      <c r="P19" s="472">
        <f>O19+N19</f>
        <v>21290</v>
      </c>
      <c r="Q19" s="475">
        <f>(L19/P19-1)*100</f>
        <v>-44.24612494128699</v>
      </c>
    </row>
    <row r="20" spans="1:17" s="91" customFormat="1" ht="18" customHeight="1" thickBot="1">
      <c r="A20" s="476" t="s">
        <v>165</v>
      </c>
      <c r="B20" s="477">
        <v>0</v>
      </c>
      <c r="C20" s="478">
        <v>15064</v>
      </c>
      <c r="D20" s="478">
        <f>C20+B20</f>
        <v>15064</v>
      </c>
      <c r="E20" s="479">
        <f>(D20/$D$8)</f>
        <v>0.007142322051208135</v>
      </c>
      <c r="F20" s="477">
        <v>0</v>
      </c>
      <c r="G20" s="478">
        <v>13781</v>
      </c>
      <c r="H20" s="478">
        <f>G20+F20</f>
        <v>13781</v>
      </c>
      <c r="I20" s="480">
        <f>(D20/H20-1)*100</f>
        <v>9.309919454321157</v>
      </c>
      <c r="J20" s="477">
        <v>0</v>
      </c>
      <c r="K20" s="478">
        <v>93020</v>
      </c>
      <c r="L20" s="478">
        <f>K20+J20</f>
        <v>93020</v>
      </c>
      <c r="M20" s="479">
        <f>(L20/$L$8)</f>
        <v>0.006826540196851235</v>
      </c>
      <c r="N20" s="477">
        <v>0</v>
      </c>
      <c r="O20" s="478">
        <v>81368</v>
      </c>
      <c r="P20" s="478">
        <f>O20+N20</f>
        <v>81368</v>
      </c>
      <c r="Q20" s="481">
        <f>(L20/P20-1)*100</f>
        <v>14.320125847999222</v>
      </c>
    </row>
    <row r="21" s="90" customFormat="1" ht="7.5" customHeight="1" thickTop="1">
      <c r="A21" s="89"/>
    </row>
    <row r="22" ht="14.25">
      <c r="A22" s="89" t="s">
        <v>499</v>
      </c>
    </row>
    <row r="25" ht="14.25">
      <c r="B25" s="353"/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1:Q65536 I21:I65536 Q3 I3 I5 Q5">
    <cfRule type="cellIs" priority="3" dxfId="95" operator="lessThan" stopIfTrue="1">
      <formula>0</formula>
    </cfRule>
  </conditionalFormatting>
  <conditionalFormatting sqref="I8:I20 Q8:Q20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5"/>
  <sheetViews>
    <sheetView showGridLines="0" zoomScale="90" zoomScaleNormal="90" zoomScalePageLayoutView="0" workbookViewId="0" topLeftCell="A1">
      <pane xSplit="22327" topLeftCell="A1" activePane="topLeft" state="split"/>
      <selection pane="topLeft" activeCell="N1" sqref="N1:Q1"/>
      <selection pane="topRight" activeCell="J1" sqref="J1"/>
    </sheetView>
  </sheetViews>
  <sheetFormatPr defaultColWidth="9.140625" defaultRowHeight="15"/>
  <cols>
    <col min="1" max="1" width="24.421875" style="88" customWidth="1"/>
    <col min="2" max="2" width="10.421875" style="88" customWidth="1"/>
    <col min="3" max="3" width="11.140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2.28125" style="88" customWidth="1"/>
    <col min="8" max="8" width="8.00390625" style="88" bestFit="1" customWidth="1"/>
    <col min="9" max="9" width="7.7109375" style="88" bestFit="1" customWidth="1"/>
    <col min="10" max="10" width="9.421875" style="88" customWidth="1"/>
    <col min="11" max="11" width="11.28125" style="88" customWidth="1"/>
    <col min="12" max="12" width="9.00390625" style="88" customWidth="1"/>
    <col min="13" max="13" width="10.421875" style="88" customWidth="1"/>
    <col min="14" max="14" width="9.00390625" style="88" customWidth="1"/>
    <col min="15" max="15" width="10.8515625" style="88" customWidth="1"/>
    <col min="16" max="16" width="7.8515625" style="88" customWidth="1"/>
    <col min="17" max="17" width="7.7109375" style="88" bestFit="1" customWidth="1"/>
    <col min="18" max="16384" width="9.140625" style="88" customWidth="1"/>
  </cols>
  <sheetData>
    <row r="1" spans="14:17" ht="15" thickBot="1">
      <c r="N1" s="733" t="s">
        <v>26</v>
      </c>
      <c r="O1" s="734"/>
      <c r="P1" s="734"/>
      <c r="Q1" s="735"/>
    </row>
    <row r="2" ht="7.5" customHeight="1" thickBot="1"/>
    <row r="3" spans="1:17" ht="24" customHeight="1">
      <c r="A3" s="595" t="s">
        <v>39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7"/>
    </row>
    <row r="4" spans="1:17" ht="16.5" customHeight="1" thickBot="1">
      <c r="A4" s="598" t="s">
        <v>36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600"/>
    </row>
    <row r="5" spans="1:17" ht="15" thickBot="1">
      <c r="A5" s="609" t="s">
        <v>35</v>
      </c>
      <c r="B5" s="590" t="s">
        <v>34</v>
      </c>
      <c r="C5" s="591"/>
      <c r="D5" s="591"/>
      <c r="E5" s="591"/>
      <c r="F5" s="592"/>
      <c r="G5" s="592"/>
      <c r="H5" s="592"/>
      <c r="I5" s="593"/>
      <c r="J5" s="591" t="s">
        <v>33</v>
      </c>
      <c r="K5" s="591"/>
      <c r="L5" s="591"/>
      <c r="M5" s="591"/>
      <c r="N5" s="591"/>
      <c r="O5" s="591"/>
      <c r="P5" s="591"/>
      <c r="Q5" s="594"/>
    </row>
    <row r="6" spans="1:17" s="104" customFormat="1" ht="25.5" customHeight="1" thickBot="1">
      <c r="A6" s="610"/>
      <c r="B6" s="606" t="s">
        <v>149</v>
      </c>
      <c r="C6" s="607"/>
      <c r="D6" s="608"/>
      <c r="E6" s="582" t="s">
        <v>32</v>
      </c>
      <c r="F6" s="606" t="s">
        <v>150</v>
      </c>
      <c r="G6" s="607"/>
      <c r="H6" s="608"/>
      <c r="I6" s="580" t="s">
        <v>31</v>
      </c>
      <c r="J6" s="606" t="s">
        <v>151</v>
      </c>
      <c r="K6" s="607"/>
      <c r="L6" s="608"/>
      <c r="M6" s="582" t="s">
        <v>32</v>
      </c>
      <c r="N6" s="606" t="s">
        <v>152</v>
      </c>
      <c r="O6" s="607"/>
      <c r="P6" s="608"/>
      <c r="Q6" s="582" t="s">
        <v>31</v>
      </c>
    </row>
    <row r="7" spans="1:17" s="99" customFormat="1" ht="26.25" thickBot="1">
      <c r="A7" s="611"/>
      <c r="B7" s="103" t="s">
        <v>20</v>
      </c>
      <c r="C7" s="100" t="s">
        <v>19</v>
      </c>
      <c r="D7" s="100" t="s">
        <v>15</v>
      </c>
      <c r="E7" s="583"/>
      <c r="F7" s="103" t="s">
        <v>20</v>
      </c>
      <c r="G7" s="101" t="s">
        <v>19</v>
      </c>
      <c r="H7" s="100" t="s">
        <v>15</v>
      </c>
      <c r="I7" s="581"/>
      <c r="J7" s="103" t="s">
        <v>20</v>
      </c>
      <c r="K7" s="100" t="s">
        <v>19</v>
      </c>
      <c r="L7" s="101" t="s">
        <v>15</v>
      </c>
      <c r="M7" s="583"/>
      <c r="N7" s="102" t="s">
        <v>20</v>
      </c>
      <c r="O7" s="101" t="s">
        <v>19</v>
      </c>
      <c r="P7" s="100" t="s">
        <v>15</v>
      </c>
      <c r="Q7" s="583"/>
    </row>
    <row r="8" spans="1:17" s="106" customFormat="1" ht="17.25" customHeight="1" thickBot="1">
      <c r="A8" s="111" t="s">
        <v>22</v>
      </c>
      <c r="B8" s="109">
        <f>SUM(B9:B22)</f>
        <v>16887.331</v>
      </c>
      <c r="C8" s="108">
        <f>SUM(C9:C22)</f>
        <v>1309.454</v>
      </c>
      <c r="D8" s="108">
        <f>C8+B8</f>
        <v>18196.785</v>
      </c>
      <c r="E8" s="110">
        <f>(D8/$D$8)</f>
        <v>1</v>
      </c>
      <c r="F8" s="109">
        <f>SUM(F9:F22)</f>
        <v>14170.993999999999</v>
      </c>
      <c r="G8" s="108">
        <f>SUM(G9:G22)</f>
        <v>1403.0439999999999</v>
      </c>
      <c r="H8" s="108">
        <f>G8+F8</f>
        <v>15574.037999999999</v>
      </c>
      <c r="I8" s="107">
        <f>(D8/H8-1)*100</f>
        <v>16.84050725958164</v>
      </c>
      <c r="J8" s="109">
        <f>SUM(J9:J22)</f>
        <v>93515.10799999998</v>
      </c>
      <c r="K8" s="108">
        <f>SUM(K9:K22)</f>
        <v>10270.597999999998</v>
      </c>
      <c r="L8" s="108">
        <f>K8+J8</f>
        <v>103785.70599999998</v>
      </c>
      <c r="M8" s="110">
        <f>(L8/$L$8)</f>
        <v>1</v>
      </c>
      <c r="N8" s="109">
        <f>SUM(N9:N22)</f>
        <v>88799.05399999999</v>
      </c>
      <c r="O8" s="108">
        <f>SUM(O9:O22)</f>
        <v>7804.7966</v>
      </c>
      <c r="P8" s="108">
        <f>O8+N8</f>
        <v>96603.85059999999</v>
      </c>
      <c r="Q8" s="107">
        <f>(L8/P8-1)*100</f>
        <v>7.4343365770556336</v>
      </c>
    </row>
    <row r="9" spans="1:17" s="91" customFormat="1" ht="17.25" customHeight="1" thickTop="1">
      <c r="A9" s="464" t="s">
        <v>154</v>
      </c>
      <c r="B9" s="465">
        <v>7286.977</v>
      </c>
      <c r="C9" s="466">
        <v>239.37399999999997</v>
      </c>
      <c r="D9" s="466">
        <f>C9+B9</f>
        <v>7526.351</v>
      </c>
      <c r="E9" s="467">
        <f>(D9/$D$8)</f>
        <v>0.4136088325492662</v>
      </c>
      <c r="F9" s="465">
        <v>6022.920999999999</v>
      </c>
      <c r="G9" s="466">
        <v>215.56799999999998</v>
      </c>
      <c r="H9" s="466">
        <f>G9+F9</f>
        <v>6238.489</v>
      </c>
      <c r="I9" s="468">
        <f>(D9/H9-1)*100</f>
        <v>20.643812948936848</v>
      </c>
      <c r="J9" s="465">
        <v>41637.52700000001</v>
      </c>
      <c r="K9" s="466">
        <v>1776.3400000000001</v>
      </c>
      <c r="L9" s="466">
        <f>K9+J9</f>
        <v>43413.86700000001</v>
      </c>
      <c r="M9" s="467">
        <f>(L9/$L$8)</f>
        <v>0.4183029501191621</v>
      </c>
      <c r="N9" s="465">
        <v>37033.675999999985</v>
      </c>
      <c r="O9" s="466">
        <v>1265.7800000000004</v>
      </c>
      <c r="P9" s="466">
        <f>O9+N9</f>
        <v>38299.455999999984</v>
      </c>
      <c r="Q9" s="469">
        <f>(L9/P9-1)*100</f>
        <v>13.353743196770296</v>
      </c>
    </row>
    <row r="10" spans="1:17" s="91" customFormat="1" ht="17.25" customHeight="1">
      <c r="A10" s="470" t="s">
        <v>166</v>
      </c>
      <c r="B10" s="471">
        <v>2545.928</v>
      </c>
      <c r="C10" s="472">
        <v>0</v>
      </c>
      <c r="D10" s="472">
        <f>C10+B10</f>
        <v>2545.928</v>
      </c>
      <c r="E10" s="473">
        <f>(D10/$D$8)</f>
        <v>0.1399108688705175</v>
      </c>
      <c r="F10" s="471">
        <v>2652.311</v>
      </c>
      <c r="G10" s="472"/>
      <c r="H10" s="472">
        <f>G10+F10</f>
        <v>2652.311</v>
      </c>
      <c r="I10" s="474">
        <f>(D10/H10-1)*100</f>
        <v>-4.010954974737135</v>
      </c>
      <c r="J10" s="471">
        <v>17444.137</v>
      </c>
      <c r="K10" s="472"/>
      <c r="L10" s="472">
        <f>K10+J10</f>
        <v>17444.137</v>
      </c>
      <c r="M10" s="473">
        <f>(L10/$L$8)</f>
        <v>0.1680784153455583</v>
      </c>
      <c r="N10" s="471">
        <v>16811.280000000002</v>
      </c>
      <c r="O10" s="472"/>
      <c r="P10" s="472">
        <f>O10+N10</f>
        <v>16811.280000000002</v>
      </c>
      <c r="Q10" s="475">
        <f>(L10/P10-1)*100</f>
        <v>3.764478374044078</v>
      </c>
    </row>
    <row r="11" spans="1:17" s="91" customFormat="1" ht="17.25" customHeight="1">
      <c r="A11" s="470" t="s">
        <v>167</v>
      </c>
      <c r="B11" s="471">
        <v>2330.7509999999997</v>
      </c>
      <c r="C11" s="472">
        <v>0</v>
      </c>
      <c r="D11" s="472">
        <f>C11+B11</f>
        <v>2330.7509999999997</v>
      </c>
      <c r="E11" s="473">
        <f>(D11/$D$8)</f>
        <v>0.1280858679156785</v>
      </c>
      <c r="F11" s="471">
        <v>1432.1509999999998</v>
      </c>
      <c r="G11" s="472"/>
      <c r="H11" s="472">
        <f>G11+F11</f>
        <v>1432.1509999999998</v>
      </c>
      <c r="I11" s="474">
        <f>(D11/H11-1)*100</f>
        <v>62.74478040374234</v>
      </c>
      <c r="J11" s="471">
        <v>11146.198999999999</v>
      </c>
      <c r="K11" s="472"/>
      <c r="L11" s="472">
        <f>K11+J11</f>
        <v>11146.198999999999</v>
      </c>
      <c r="M11" s="473">
        <f>(L11/$L$8)</f>
        <v>0.10739628248999916</v>
      </c>
      <c r="N11" s="471">
        <v>6653.47</v>
      </c>
      <c r="O11" s="472"/>
      <c r="P11" s="472">
        <f>O11+N11</f>
        <v>6653.47</v>
      </c>
      <c r="Q11" s="475">
        <f>(L11/P11-1)*100</f>
        <v>67.52459994559229</v>
      </c>
    </row>
    <row r="12" spans="1:17" s="91" customFormat="1" ht="17.25" customHeight="1">
      <c r="A12" s="470" t="s">
        <v>155</v>
      </c>
      <c r="B12" s="471">
        <v>2275.933</v>
      </c>
      <c r="C12" s="472">
        <v>50.479</v>
      </c>
      <c r="D12" s="472">
        <f aca="true" t="shared" si="0" ref="D12:D19">C12+B12</f>
        <v>2326.412</v>
      </c>
      <c r="E12" s="473">
        <f aca="true" t="shared" si="1" ref="E12:E19">(D12/$D$8)</f>
        <v>0.12784741920069945</v>
      </c>
      <c r="F12" s="471">
        <v>1870.8939999999998</v>
      </c>
      <c r="G12" s="472">
        <v>12.43</v>
      </c>
      <c r="H12" s="472">
        <f aca="true" t="shared" si="2" ref="H12:H19">G12+F12</f>
        <v>1883.3239999999998</v>
      </c>
      <c r="I12" s="474">
        <f aca="true" t="shared" si="3" ref="I12:I20">(D12/H12-1)*100</f>
        <v>23.526913053728403</v>
      </c>
      <c r="J12" s="471">
        <v>11780.538999999997</v>
      </c>
      <c r="K12" s="472">
        <v>259.66499999999996</v>
      </c>
      <c r="L12" s="472">
        <f aca="true" t="shared" si="4" ref="L12:L19">K12+J12</f>
        <v>12040.203999999998</v>
      </c>
      <c r="M12" s="473">
        <f aca="true" t="shared" si="5" ref="M12:M19">(L12/$L$8)</f>
        <v>0.11601023362504274</v>
      </c>
      <c r="N12" s="471">
        <v>12790.790000000005</v>
      </c>
      <c r="O12" s="472">
        <v>203.49</v>
      </c>
      <c r="P12" s="472">
        <f aca="true" t="shared" si="6" ref="P12:P19">O12+N12</f>
        <v>12994.280000000004</v>
      </c>
      <c r="Q12" s="475">
        <f aca="true" t="shared" si="7" ref="Q12:Q19">(L12/P12-1)*100</f>
        <v>-7.342276755618671</v>
      </c>
    </row>
    <row r="13" spans="1:17" s="91" customFormat="1" ht="17.25" customHeight="1">
      <c r="A13" s="470" t="s">
        <v>168</v>
      </c>
      <c r="B13" s="471">
        <v>1000.703</v>
      </c>
      <c r="C13" s="472">
        <v>286.39</v>
      </c>
      <c r="D13" s="472">
        <f t="shared" si="0"/>
        <v>1287.0929999999998</v>
      </c>
      <c r="E13" s="473">
        <f t="shared" si="1"/>
        <v>0.07073189027622186</v>
      </c>
      <c r="F13" s="471"/>
      <c r="G13" s="472">
        <v>418.581</v>
      </c>
      <c r="H13" s="472">
        <f t="shared" si="2"/>
        <v>418.581</v>
      </c>
      <c r="I13" s="474">
        <f t="shared" si="3"/>
        <v>207.48958982849194</v>
      </c>
      <c r="J13" s="471">
        <v>2738.5530000000012</v>
      </c>
      <c r="K13" s="472">
        <v>4006.6629999999996</v>
      </c>
      <c r="L13" s="472">
        <f t="shared" si="4"/>
        <v>6745.216</v>
      </c>
      <c r="M13" s="473">
        <f t="shared" si="5"/>
        <v>0.06499176293120752</v>
      </c>
      <c r="N13" s="471"/>
      <c r="O13" s="472">
        <v>1568.1119999999999</v>
      </c>
      <c r="P13" s="472">
        <f t="shared" si="6"/>
        <v>1568.1119999999999</v>
      </c>
      <c r="Q13" s="475">
        <f t="shared" si="7"/>
        <v>330.1488669176692</v>
      </c>
    </row>
    <row r="14" spans="1:17" s="91" customFormat="1" ht="17.25" customHeight="1">
      <c r="A14" s="470" t="s">
        <v>169</v>
      </c>
      <c r="B14" s="471">
        <v>479.849</v>
      </c>
      <c r="C14" s="472">
        <v>0</v>
      </c>
      <c r="D14" s="472">
        <f t="shared" si="0"/>
        <v>479.849</v>
      </c>
      <c r="E14" s="473">
        <f t="shared" si="1"/>
        <v>0.02636998788522258</v>
      </c>
      <c r="F14" s="471">
        <v>423.748</v>
      </c>
      <c r="G14" s="472"/>
      <c r="H14" s="472">
        <f t="shared" si="2"/>
        <v>423.748</v>
      </c>
      <c r="I14" s="474">
        <f t="shared" si="3"/>
        <v>13.239236527370046</v>
      </c>
      <c r="J14" s="471">
        <v>1923.0059999999999</v>
      </c>
      <c r="K14" s="472">
        <v>60.987</v>
      </c>
      <c r="L14" s="472">
        <f t="shared" si="4"/>
        <v>1983.993</v>
      </c>
      <c r="M14" s="473">
        <f t="shared" si="5"/>
        <v>0.01911624516000306</v>
      </c>
      <c r="N14" s="471">
        <v>2257.8000000000006</v>
      </c>
      <c r="O14" s="472"/>
      <c r="P14" s="472">
        <f t="shared" si="6"/>
        <v>2257.8000000000006</v>
      </c>
      <c r="Q14" s="475">
        <f t="shared" si="7"/>
        <v>-12.127159181504144</v>
      </c>
    </row>
    <row r="15" spans="1:17" s="91" customFormat="1" ht="17.25" customHeight="1">
      <c r="A15" s="470" t="s">
        <v>170</v>
      </c>
      <c r="B15" s="471">
        <v>399.9</v>
      </c>
      <c r="C15" s="472">
        <v>0</v>
      </c>
      <c r="D15" s="472">
        <f t="shared" si="0"/>
        <v>399.9</v>
      </c>
      <c r="E15" s="473">
        <f t="shared" si="1"/>
        <v>0.021976409569052995</v>
      </c>
      <c r="F15" s="471">
        <v>380.5999999999999</v>
      </c>
      <c r="G15" s="472"/>
      <c r="H15" s="472">
        <f t="shared" si="2"/>
        <v>380.5999999999999</v>
      </c>
      <c r="I15" s="474">
        <f t="shared" si="3"/>
        <v>5.070940620073583</v>
      </c>
      <c r="J15" s="471">
        <v>1854.7000000000003</v>
      </c>
      <c r="K15" s="472"/>
      <c r="L15" s="472">
        <f t="shared" si="4"/>
        <v>1854.7000000000003</v>
      </c>
      <c r="M15" s="473">
        <f t="shared" si="5"/>
        <v>0.01787047630624588</v>
      </c>
      <c r="N15" s="471">
        <v>1962.4000000000005</v>
      </c>
      <c r="O15" s="472"/>
      <c r="P15" s="472">
        <f t="shared" si="6"/>
        <v>1962.4000000000005</v>
      </c>
      <c r="Q15" s="475">
        <f t="shared" si="7"/>
        <v>-5.488177741540978</v>
      </c>
    </row>
    <row r="16" spans="1:17" s="91" customFormat="1" ht="17.25" customHeight="1">
      <c r="A16" s="470" t="s">
        <v>171</v>
      </c>
      <c r="B16" s="471">
        <v>311.2870000000001</v>
      </c>
      <c r="C16" s="472">
        <v>0</v>
      </c>
      <c r="D16" s="472">
        <f t="shared" si="0"/>
        <v>311.2870000000001</v>
      </c>
      <c r="E16" s="473">
        <f t="shared" si="1"/>
        <v>0.017106703189601905</v>
      </c>
      <c r="F16" s="471">
        <v>288.924</v>
      </c>
      <c r="G16" s="472"/>
      <c r="H16" s="472">
        <f t="shared" si="2"/>
        <v>288.924</v>
      </c>
      <c r="I16" s="474">
        <f t="shared" si="3"/>
        <v>7.740097741966778</v>
      </c>
      <c r="J16" s="471">
        <v>1875.1369999999993</v>
      </c>
      <c r="K16" s="472"/>
      <c r="L16" s="472">
        <f t="shared" si="4"/>
        <v>1875.1369999999993</v>
      </c>
      <c r="M16" s="473">
        <f t="shared" si="5"/>
        <v>0.018067391669523352</v>
      </c>
      <c r="N16" s="471">
        <v>2221.3140000000017</v>
      </c>
      <c r="O16" s="472"/>
      <c r="P16" s="472">
        <f t="shared" si="6"/>
        <v>2221.3140000000017</v>
      </c>
      <c r="Q16" s="475">
        <f t="shared" si="7"/>
        <v>-15.584334317435633</v>
      </c>
    </row>
    <row r="17" spans="1:17" s="91" customFormat="1" ht="17.25" customHeight="1">
      <c r="A17" s="470" t="s">
        <v>157</v>
      </c>
      <c r="B17" s="471">
        <v>107.76700000000002</v>
      </c>
      <c r="C17" s="472">
        <v>0</v>
      </c>
      <c r="D17" s="472">
        <f t="shared" si="0"/>
        <v>107.76700000000002</v>
      </c>
      <c r="E17" s="473">
        <f t="shared" si="1"/>
        <v>0.0059223099025459735</v>
      </c>
      <c r="F17" s="471">
        <v>84.90599999999999</v>
      </c>
      <c r="G17" s="472"/>
      <c r="H17" s="472">
        <f t="shared" si="2"/>
        <v>84.90599999999999</v>
      </c>
      <c r="I17" s="474">
        <f t="shared" si="3"/>
        <v>26.925070077497516</v>
      </c>
      <c r="J17" s="471">
        <v>538.2139999999999</v>
      </c>
      <c r="K17" s="472"/>
      <c r="L17" s="472">
        <f t="shared" si="4"/>
        <v>538.2139999999999</v>
      </c>
      <c r="M17" s="473">
        <f t="shared" si="5"/>
        <v>0.005185820097422665</v>
      </c>
      <c r="N17" s="471">
        <v>1208.7059999999979</v>
      </c>
      <c r="O17" s="472">
        <v>7.1579999999999995</v>
      </c>
      <c r="P17" s="472">
        <f t="shared" si="6"/>
        <v>1215.8639999999978</v>
      </c>
      <c r="Q17" s="475">
        <f t="shared" si="7"/>
        <v>-55.734029463821535</v>
      </c>
    </row>
    <row r="18" spans="1:17" s="91" customFormat="1" ht="17.25" customHeight="1">
      <c r="A18" s="470" t="s">
        <v>160</v>
      </c>
      <c r="B18" s="471">
        <v>103.31900000000002</v>
      </c>
      <c r="C18" s="472">
        <v>0</v>
      </c>
      <c r="D18" s="472">
        <f t="shared" si="0"/>
        <v>103.31900000000002</v>
      </c>
      <c r="E18" s="473">
        <f t="shared" si="1"/>
        <v>0.0056778711184420775</v>
      </c>
      <c r="F18" s="471">
        <v>66.621</v>
      </c>
      <c r="G18" s="472"/>
      <c r="H18" s="472">
        <f t="shared" si="2"/>
        <v>66.621</v>
      </c>
      <c r="I18" s="474">
        <f t="shared" si="3"/>
        <v>55.084733042133905</v>
      </c>
      <c r="J18" s="471">
        <v>939.7189999999998</v>
      </c>
      <c r="K18" s="472"/>
      <c r="L18" s="472">
        <f t="shared" si="4"/>
        <v>939.7189999999998</v>
      </c>
      <c r="M18" s="473">
        <f t="shared" si="5"/>
        <v>0.009054416414530147</v>
      </c>
      <c r="N18" s="471">
        <v>638.726</v>
      </c>
      <c r="O18" s="472"/>
      <c r="P18" s="472">
        <f t="shared" si="6"/>
        <v>638.726</v>
      </c>
      <c r="Q18" s="475">
        <f t="shared" si="7"/>
        <v>47.12396238762784</v>
      </c>
    </row>
    <row r="19" spans="1:17" s="91" customFormat="1" ht="17.25" customHeight="1">
      <c r="A19" s="470" t="s">
        <v>161</v>
      </c>
      <c r="B19" s="471">
        <v>0</v>
      </c>
      <c r="C19" s="472">
        <v>102.852</v>
      </c>
      <c r="D19" s="472">
        <f t="shared" si="0"/>
        <v>102.852</v>
      </c>
      <c r="E19" s="473">
        <f t="shared" si="1"/>
        <v>0.005652207244301672</v>
      </c>
      <c r="F19" s="471"/>
      <c r="G19" s="472">
        <v>103.37599999999998</v>
      </c>
      <c r="H19" s="472">
        <f t="shared" si="2"/>
        <v>103.37599999999998</v>
      </c>
      <c r="I19" s="474">
        <f t="shared" si="3"/>
        <v>-0.506887478718443</v>
      </c>
      <c r="J19" s="471"/>
      <c r="K19" s="472">
        <v>583.5709999999995</v>
      </c>
      <c r="L19" s="472">
        <f t="shared" si="4"/>
        <v>583.5709999999995</v>
      </c>
      <c r="M19" s="473">
        <f t="shared" si="5"/>
        <v>0.005622845596868605</v>
      </c>
      <c r="N19" s="471"/>
      <c r="O19" s="472">
        <v>786.3789999999993</v>
      </c>
      <c r="P19" s="472">
        <f t="shared" si="6"/>
        <v>786.3789999999993</v>
      </c>
      <c r="Q19" s="475">
        <f t="shared" si="7"/>
        <v>-25.790108840648095</v>
      </c>
    </row>
    <row r="20" spans="1:17" s="91" customFormat="1" ht="17.25" customHeight="1">
      <c r="A20" s="470" t="s">
        <v>172</v>
      </c>
      <c r="B20" s="471">
        <v>0</v>
      </c>
      <c r="C20" s="472">
        <v>80.07800000000002</v>
      </c>
      <c r="D20" s="472">
        <f>C20+B20</f>
        <v>80.07800000000002</v>
      </c>
      <c r="E20" s="473">
        <f>(D20/$D$8)</f>
        <v>0.004400667480546702</v>
      </c>
      <c r="F20" s="471"/>
      <c r="G20" s="472">
        <v>86.39999999999999</v>
      </c>
      <c r="H20" s="472">
        <f>G20+F20</f>
        <v>86.39999999999999</v>
      </c>
      <c r="I20" s="474">
        <f t="shared" si="3"/>
        <v>-7.317129629629604</v>
      </c>
      <c r="J20" s="471"/>
      <c r="K20" s="472">
        <v>557.8669999999994</v>
      </c>
      <c r="L20" s="472">
        <f>K20+J20</f>
        <v>557.8669999999994</v>
      </c>
      <c r="M20" s="473">
        <f>(L20/$L$8)</f>
        <v>0.00537518143394428</v>
      </c>
      <c r="N20" s="471"/>
      <c r="O20" s="472">
        <v>486.218</v>
      </c>
      <c r="P20" s="472">
        <f>O20+N20</f>
        <v>486.218</v>
      </c>
      <c r="Q20" s="475">
        <f>(L20/P20-1)*100</f>
        <v>14.735982625077515</v>
      </c>
    </row>
    <row r="21" spans="1:17" s="91" customFormat="1" ht="17.25" customHeight="1">
      <c r="A21" s="470" t="s">
        <v>173</v>
      </c>
      <c r="B21" s="471">
        <v>0</v>
      </c>
      <c r="C21" s="472">
        <v>64.342</v>
      </c>
      <c r="D21" s="472">
        <f>C21+B21</f>
        <v>64.342</v>
      </c>
      <c r="E21" s="473">
        <f>(D21/$D$8)</f>
        <v>0.0035358993360640354</v>
      </c>
      <c r="F21" s="471"/>
      <c r="G21" s="472"/>
      <c r="H21" s="472">
        <f>G21+F21</f>
        <v>0</v>
      </c>
      <c r="I21" s="474"/>
      <c r="J21" s="471"/>
      <c r="K21" s="472">
        <v>288.4629999999998</v>
      </c>
      <c r="L21" s="472">
        <f>K21+J21</f>
        <v>288.4629999999998</v>
      </c>
      <c r="M21" s="473">
        <f>(L21/$L$8)</f>
        <v>0.0027794097194848767</v>
      </c>
      <c r="N21" s="471"/>
      <c r="O21" s="472"/>
      <c r="P21" s="472">
        <f>O21+N21</f>
        <v>0</v>
      </c>
      <c r="Q21" s="475"/>
    </row>
    <row r="22" spans="1:17" s="91" customFormat="1" ht="17.25" customHeight="1" thickBot="1">
      <c r="A22" s="476" t="s">
        <v>165</v>
      </c>
      <c r="B22" s="477">
        <v>44.917</v>
      </c>
      <c r="C22" s="478">
        <v>485.9390000000001</v>
      </c>
      <c r="D22" s="478">
        <f>C22+B22</f>
        <v>530.8560000000001</v>
      </c>
      <c r="E22" s="479">
        <f>(D22/$D$8)</f>
        <v>0.029173065461838458</v>
      </c>
      <c r="F22" s="477">
        <v>947.918</v>
      </c>
      <c r="G22" s="478">
        <v>566.6890000000001</v>
      </c>
      <c r="H22" s="478">
        <f>G22+F22</f>
        <v>1514.607</v>
      </c>
      <c r="I22" s="480">
        <f>(D22/H22-1)*100</f>
        <v>-64.95090805733763</v>
      </c>
      <c r="J22" s="477">
        <v>1637.377</v>
      </c>
      <c r="K22" s="478">
        <v>2737.0420000000013</v>
      </c>
      <c r="L22" s="478">
        <f>K22+J22</f>
        <v>4374.419000000002</v>
      </c>
      <c r="M22" s="479">
        <f>(L22/$L$8)</f>
        <v>0.04214856909100761</v>
      </c>
      <c r="N22" s="477">
        <v>7220.892000000001</v>
      </c>
      <c r="O22" s="478">
        <v>3487.6595999999995</v>
      </c>
      <c r="P22" s="478">
        <f>O22+N22</f>
        <v>10708.5516</v>
      </c>
      <c r="Q22" s="481">
        <f>(L22/P22-1)*100</f>
        <v>-59.15022718852099</v>
      </c>
    </row>
    <row r="23" s="90" customFormat="1" ht="6.75" customHeight="1" thickTop="1">
      <c r="A23" s="105"/>
    </row>
    <row r="24" ht="14.25">
      <c r="A24" s="105" t="s">
        <v>38</v>
      </c>
    </row>
    <row r="25" ht="14.25">
      <c r="A25" s="88" t="s">
        <v>27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3:Q65536 I23:I65536 Q3 I3">
    <cfRule type="cellIs" priority="8" dxfId="95" operator="lessThan" stopIfTrue="1">
      <formula>0</formula>
    </cfRule>
  </conditionalFormatting>
  <conditionalFormatting sqref="Q8:Q22 I8:I22">
    <cfRule type="cellIs" priority="9" dxfId="95" operator="lessThan" stopIfTrue="1">
      <formula>0</formula>
    </cfRule>
    <cfRule type="cellIs" priority="10" dxfId="97" operator="greaterThanOrEqual" stopIfTrue="1">
      <formula>0</formula>
    </cfRule>
  </conditionalFormatting>
  <conditionalFormatting sqref="I5 Q5">
    <cfRule type="cellIs" priority="1" dxfId="95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8"/>
  <sheetViews>
    <sheetView showGridLines="0" zoomScale="80" zoomScaleNormal="80" zoomScalePageLayoutView="0" workbookViewId="0" topLeftCell="A19">
      <selection activeCell="X1" sqref="X1:Y1"/>
    </sheetView>
  </sheetViews>
  <sheetFormatPr defaultColWidth="8.00390625" defaultRowHeight="15"/>
  <cols>
    <col min="1" max="1" width="29.8515625" style="112" customWidth="1"/>
    <col min="2" max="2" width="10.57421875" style="112" bestFit="1" customWidth="1"/>
    <col min="3" max="3" width="12.421875" style="112" bestFit="1" customWidth="1"/>
    <col min="4" max="4" width="9.57421875" style="112" bestFit="1" customWidth="1"/>
    <col min="5" max="5" width="11.7109375" style="112" bestFit="1" customWidth="1"/>
    <col min="6" max="6" width="11.7109375" style="112" customWidth="1"/>
    <col min="7" max="7" width="10.7109375" style="112" customWidth="1"/>
    <col min="8" max="8" width="10.421875" style="112" bestFit="1" customWidth="1"/>
    <col min="9" max="9" width="11.7109375" style="112" bestFit="1" customWidth="1"/>
    <col min="10" max="10" width="9.57421875" style="112" bestFit="1" customWidth="1"/>
    <col min="11" max="11" width="11.7109375" style="112" bestFit="1" customWidth="1"/>
    <col min="12" max="12" width="10.8515625" style="112" customWidth="1"/>
    <col min="13" max="13" width="9.421875" style="112" customWidth="1"/>
    <col min="14" max="14" width="11.140625" style="112" customWidth="1"/>
    <col min="15" max="15" width="12.421875" style="112" bestFit="1" customWidth="1"/>
    <col min="16" max="16" width="9.421875" style="112" customWidth="1"/>
    <col min="17" max="17" width="10.57421875" style="112" bestFit="1" customWidth="1"/>
    <col min="18" max="18" width="12.7109375" style="112" bestFit="1" customWidth="1"/>
    <col min="19" max="19" width="10.140625" style="112" customWidth="1"/>
    <col min="20" max="21" width="11.140625" style="112" bestFit="1" customWidth="1"/>
    <col min="22" max="23" width="10.28125" style="112" customWidth="1"/>
    <col min="24" max="24" width="12.7109375" style="112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20" t="s">
        <v>26</v>
      </c>
      <c r="Y1" s="621"/>
    </row>
    <row r="2" ht="5.25" customHeight="1" thickBot="1"/>
    <row r="3" spans="1:25" ht="24.75" customHeight="1" thickTop="1">
      <c r="A3" s="622" t="s">
        <v>43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4"/>
    </row>
    <row r="4" spans="1:25" ht="21" customHeight="1" thickBot="1">
      <c r="A4" s="636" t="s">
        <v>42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8"/>
    </row>
    <row r="5" spans="1:25" s="131" customFormat="1" ht="19.5" customHeight="1" thickBot="1" thickTop="1">
      <c r="A5" s="625" t="s">
        <v>41</v>
      </c>
      <c r="B5" s="640" t="s">
        <v>34</v>
      </c>
      <c r="C5" s="641"/>
      <c r="D5" s="641"/>
      <c r="E5" s="641"/>
      <c r="F5" s="641"/>
      <c r="G5" s="641"/>
      <c r="H5" s="641"/>
      <c r="I5" s="641"/>
      <c r="J5" s="642"/>
      <c r="K5" s="642"/>
      <c r="L5" s="642"/>
      <c r="M5" s="643"/>
      <c r="N5" s="644" t="s">
        <v>33</v>
      </c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3"/>
    </row>
    <row r="6" spans="1:25" s="130" customFormat="1" ht="26.25" customHeight="1" thickBot="1">
      <c r="A6" s="626"/>
      <c r="B6" s="632" t="s">
        <v>149</v>
      </c>
      <c r="C6" s="633"/>
      <c r="D6" s="633"/>
      <c r="E6" s="633"/>
      <c r="F6" s="634"/>
      <c r="G6" s="629" t="s">
        <v>32</v>
      </c>
      <c r="H6" s="632" t="s">
        <v>150</v>
      </c>
      <c r="I6" s="633"/>
      <c r="J6" s="633"/>
      <c r="K6" s="633"/>
      <c r="L6" s="634"/>
      <c r="M6" s="629" t="s">
        <v>31</v>
      </c>
      <c r="N6" s="639" t="s">
        <v>151</v>
      </c>
      <c r="O6" s="633"/>
      <c r="P6" s="633"/>
      <c r="Q6" s="633"/>
      <c r="R6" s="633"/>
      <c r="S6" s="629" t="s">
        <v>32</v>
      </c>
      <c r="T6" s="639" t="s">
        <v>152</v>
      </c>
      <c r="U6" s="633"/>
      <c r="V6" s="633"/>
      <c r="W6" s="633"/>
      <c r="X6" s="633"/>
      <c r="Y6" s="629" t="s">
        <v>31</v>
      </c>
    </row>
    <row r="7" spans="1:25" s="125" customFormat="1" ht="26.25" customHeight="1">
      <c r="A7" s="627"/>
      <c r="B7" s="612" t="s">
        <v>20</v>
      </c>
      <c r="C7" s="613"/>
      <c r="D7" s="614" t="s">
        <v>19</v>
      </c>
      <c r="E7" s="615"/>
      <c r="F7" s="616" t="s">
        <v>15</v>
      </c>
      <c r="G7" s="630"/>
      <c r="H7" s="612" t="s">
        <v>20</v>
      </c>
      <c r="I7" s="613"/>
      <c r="J7" s="614" t="s">
        <v>19</v>
      </c>
      <c r="K7" s="615"/>
      <c r="L7" s="616" t="s">
        <v>15</v>
      </c>
      <c r="M7" s="630"/>
      <c r="N7" s="613" t="s">
        <v>20</v>
      </c>
      <c r="O7" s="613"/>
      <c r="P7" s="618" t="s">
        <v>19</v>
      </c>
      <c r="Q7" s="613"/>
      <c r="R7" s="616" t="s">
        <v>15</v>
      </c>
      <c r="S7" s="630"/>
      <c r="T7" s="619" t="s">
        <v>20</v>
      </c>
      <c r="U7" s="615"/>
      <c r="V7" s="614" t="s">
        <v>19</v>
      </c>
      <c r="W7" s="635"/>
      <c r="X7" s="616" t="s">
        <v>15</v>
      </c>
      <c r="Y7" s="630"/>
    </row>
    <row r="8" spans="1:25" s="125" customFormat="1" ht="31.5" thickBot="1">
      <c r="A8" s="628"/>
      <c r="B8" s="128" t="s">
        <v>17</v>
      </c>
      <c r="C8" s="126" t="s">
        <v>16</v>
      </c>
      <c r="D8" s="127" t="s">
        <v>17</v>
      </c>
      <c r="E8" s="126" t="s">
        <v>16</v>
      </c>
      <c r="F8" s="617"/>
      <c r="G8" s="631"/>
      <c r="H8" s="128" t="s">
        <v>17</v>
      </c>
      <c r="I8" s="126" t="s">
        <v>16</v>
      </c>
      <c r="J8" s="127" t="s">
        <v>17</v>
      </c>
      <c r="K8" s="126" t="s">
        <v>16</v>
      </c>
      <c r="L8" s="617"/>
      <c r="M8" s="631"/>
      <c r="N8" s="129" t="s">
        <v>17</v>
      </c>
      <c r="O8" s="126" t="s">
        <v>16</v>
      </c>
      <c r="P8" s="127" t="s">
        <v>17</v>
      </c>
      <c r="Q8" s="126" t="s">
        <v>16</v>
      </c>
      <c r="R8" s="617"/>
      <c r="S8" s="631"/>
      <c r="T8" s="128" t="s">
        <v>17</v>
      </c>
      <c r="U8" s="126" t="s">
        <v>16</v>
      </c>
      <c r="V8" s="127" t="s">
        <v>17</v>
      </c>
      <c r="W8" s="126" t="s">
        <v>16</v>
      </c>
      <c r="X8" s="617"/>
      <c r="Y8" s="631"/>
    </row>
    <row r="9" spans="1:25" s="114" customFormat="1" ht="18" customHeight="1" thickBot="1" thickTop="1">
      <c r="A9" s="124" t="s">
        <v>22</v>
      </c>
      <c r="B9" s="123">
        <f>SUM(B10:B46)</f>
        <v>522398</v>
      </c>
      <c r="C9" s="117">
        <f>SUM(C10:C46)</f>
        <v>585869</v>
      </c>
      <c r="D9" s="118">
        <f>SUM(D10:D46)</f>
        <v>1351</v>
      </c>
      <c r="E9" s="117">
        <f>SUM(E10:E46)</f>
        <v>1299</v>
      </c>
      <c r="F9" s="116">
        <f aca="true" t="shared" si="0" ref="F9:F18">SUM(B9:E9)</f>
        <v>1110917</v>
      </c>
      <c r="G9" s="120">
        <f aca="true" t="shared" si="1" ref="G9:G46">F9/$F$9</f>
        <v>1</v>
      </c>
      <c r="H9" s="119">
        <f>SUM(H10:H46)</f>
        <v>481754</v>
      </c>
      <c r="I9" s="117">
        <f>SUM(I10:I46)</f>
        <v>547672</v>
      </c>
      <c r="J9" s="118">
        <f>SUM(J10:J46)</f>
        <v>3871</v>
      </c>
      <c r="K9" s="117">
        <f>SUM(K10:K46)</f>
        <v>5647</v>
      </c>
      <c r="L9" s="116">
        <f aca="true" t="shared" si="2" ref="L9:L18">SUM(H9:K9)</f>
        <v>1038944</v>
      </c>
      <c r="M9" s="122">
        <f aca="true" t="shared" si="3" ref="M9:M18">IF(ISERROR(F9/L9-1),"         /0",(F9/L9-1))</f>
        <v>0.06927514861243722</v>
      </c>
      <c r="N9" s="121">
        <f>SUM(N10:N46)</f>
        <v>3403164</v>
      </c>
      <c r="O9" s="117">
        <f>SUM(O10:O46)</f>
        <v>3277713</v>
      </c>
      <c r="P9" s="118">
        <f>SUM(P10:P46)</f>
        <v>16537</v>
      </c>
      <c r="Q9" s="117">
        <f>SUM(Q10:Q46)</f>
        <v>11811</v>
      </c>
      <c r="R9" s="116">
        <f aca="true" t="shared" si="4" ref="R9:R18">SUM(N9:Q9)</f>
        <v>6709225</v>
      </c>
      <c r="S9" s="120">
        <f aca="true" t="shared" si="5" ref="S9:S46">R9/$R$9</f>
        <v>1</v>
      </c>
      <c r="T9" s="119">
        <f>SUM(T10:T46)</f>
        <v>3104843</v>
      </c>
      <c r="U9" s="117">
        <f>SUM(U10:U46)</f>
        <v>3046628</v>
      </c>
      <c r="V9" s="118">
        <f>SUM(V10:V46)</f>
        <v>27155</v>
      </c>
      <c r="W9" s="117">
        <f>SUM(W10:W46)</f>
        <v>29430</v>
      </c>
      <c r="X9" s="116">
        <f aca="true" t="shared" si="6" ref="X9:X18">SUM(T9:W9)</f>
        <v>6208056</v>
      </c>
      <c r="Y9" s="115">
        <f>IF(ISERROR(R9/X9-1),"         /0",(R9/X9-1))</f>
        <v>0.0807288143019329</v>
      </c>
    </row>
    <row r="10" spans="1:25" ht="19.5" customHeight="1" thickTop="1">
      <c r="A10" s="442" t="s">
        <v>154</v>
      </c>
      <c r="B10" s="444">
        <v>151407</v>
      </c>
      <c r="C10" s="445">
        <v>167567</v>
      </c>
      <c r="D10" s="446">
        <v>516</v>
      </c>
      <c r="E10" s="445">
        <v>510</v>
      </c>
      <c r="F10" s="447">
        <f t="shared" si="0"/>
        <v>320000</v>
      </c>
      <c r="G10" s="448">
        <f t="shared" si="1"/>
        <v>0.2880503223913218</v>
      </c>
      <c r="H10" s="449">
        <v>139831</v>
      </c>
      <c r="I10" s="445">
        <v>155683</v>
      </c>
      <c r="J10" s="446">
        <v>2104</v>
      </c>
      <c r="K10" s="445">
        <v>2635</v>
      </c>
      <c r="L10" s="447">
        <f t="shared" si="2"/>
        <v>300253</v>
      </c>
      <c r="M10" s="450">
        <f t="shared" si="3"/>
        <v>0.06576786909706156</v>
      </c>
      <c r="N10" s="444">
        <v>1010009</v>
      </c>
      <c r="O10" s="445">
        <v>969361</v>
      </c>
      <c r="P10" s="446">
        <v>6367</v>
      </c>
      <c r="Q10" s="445">
        <v>6708</v>
      </c>
      <c r="R10" s="447">
        <f t="shared" si="4"/>
        <v>1992445</v>
      </c>
      <c r="S10" s="448">
        <f t="shared" si="5"/>
        <v>0.2969709616237345</v>
      </c>
      <c r="T10" s="449">
        <v>916096</v>
      </c>
      <c r="U10" s="445">
        <v>900417</v>
      </c>
      <c r="V10" s="446">
        <v>23657</v>
      </c>
      <c r="W10" s="445">
        <v>24954</v>
      </c>
      <c r="X10" s="447">
        <f t="shared" si="6"/>
        <v>1865124</v>
      </c>
      <c r="Y10" s="451">
        <f aca="true" t="shared" si="7" ref="Y10:Y18">IF(ISERROR(R10/X10-1),"         /0",IF(R10/X10&gt;5,"  *  ",(R10/X10-1)))</f>
        <v>0.06826409396908728</v>
      </c>
    </row>
    <row r="11" spans="1:25" ht="19.5" customHeight="1">
      <c r="A11" s="452" t="s">
        <v>160</v>
      </c>
      <c r="B11" s="404">
        <v>76661</v>
      </c>
      <c r="C11" s="405">
        <v>87955</v>
      </c>
      <c r="D11" s="406">
        <v>0</v>
      </c>
      <c r="E11" s="405">
        <v>0</v>
      </c>
      <c r="F11" s="407">
        <f t="shared" si="0"/>
        <v>164616</v>
      </c>
      <c r="G11" s="408">
        <f t="shared" si="1"/>
        <v>0.1481802870961557</v>
      </c>
      <c r="H11" s="409">
        <v>66031</v>
      </c>
      <c r="I11" s="405">
        <v>74670</v>
      </c>
      <c r="J11" s="406"/>
      <c r="K11" s="405"/>
      <c r="L11" s="407">
        <f t="shared" si="2"/>
        <v>140701</v>
      </c>
      <c r="M11" s="410">
        <f t="shared" si="3"/>
        <v>0.16997036268398946</v>
      </c>
      <c r="N11" s="404">
        <v>482400</v>
      </c>
      <c r="O11" s="405">
        <v>456105</v>
      </c>
      <c r="P11" s="406"/>
      <c r="Q11" s="405"/>
      <c r="R11" s="407">
        <f t="shared" si="4"/>
        <v>938505</v>
      </c>
      <c r="S11" s="408">
        <f t="shared" si="5"/>
        <v>0.1398827733456547</v>
      </c>
      <c r="T11" s="409">
        <v>431259</v>
      </c>
      <c r="U11" s="405">
        <v>407177</v>
      </c>
      <c r="V11" s="406"/>
      <c r="W11" s="405"/>
      <c r="X11" s="407">
        <f t="shared" si="6"/>
        <v>838436</v>
      </c>
      <c r="Y11" s="411">
        <f t="shared" si="7"/>
        <v>0.11935198393198765</v>
      </c>
    </row>
    <row r="12" spans="1:25" ht="19.5" customHeight="1">
      <c r="A12" s="452" t="s">
        <v>174</v>
      </c>
      <c r="B12" s="404">
        <v>32455</v>
      </c>
      <c r="C12" s="405">
        <v>35892</v>
      </c>
      <c r="D12" s="406">
        <v>0</v>
      </c>
      <c r="E12" s="405">
        <v>0</v>
      </c>
      <c r="F12" s="407">
        <f t="shared" si="0"/>
        <v>68347</v>
      </c>
      <c r="G12" s="408">
        <f>F12/$F$9</f>
        <v>0.061523048076498964</v>
      </c>
      <c r="H12" s="409">
        <v>36372</v>
      </c>
      <c r="I12" s="405">
        <v>40506</v>
      </c>
      <c r="J12" s="406"/>
      <c r="K12" s="405"/>
      <c r="L12" s="407">
        <f t="shared" si="2"/>
        <v>76878</v>
      </c>
      <c r="M12" s="410">
        <f t="shared" si="3"/>
        <v>-0.1109680272639767</v>
      </c>
      <c r="N12" s="404">
        <v>207532</v>
      </c>
      <c r="O12" s="405">
        <v>205498</v>
      </c>
      <c r="P12" s="406"/>
      <c r="Q12" s="405"/>
      <c r="R12" s="407">
        <f t="shared" si="4"/>
        <v>413030</v>
      </c>
      <c r="S12" s="408">
        <f>R12/$R$9</f>
        <v>0.061561506731403405</v>
      </c>
      <c r="T12" s="409">
        <v>232044</v>
      </c>
      <c r="U12" s="405">
        <v>226422</v>
      </c>
      <c r="V12" s="406"/>
      <c r="W12" s="405"/>
      <c r="X12" s="407">
        <f t="shared" si="6"/>
        <v>458466</v>
      </c>
      <c r="Y12" s="411">
        <f t="shared" si="7"/>
        <v>-0.0991044046886792</v>
      </c>
    </row>
    <row r="13" spans="1:25" ht="19.5" customHeight="1">
      <c r="A13" s="452" t="s">
        <v>175</v>
      </c>
      <c r="B13" s="404">
        <v>27427</v>
      </c>
      <c r="C13" s="405">
        <v>28470</v>
      </c>
      <c r="D13" s="406">
        <v>0</v>
      </c>
      <c r="E13" s="405">
        <v>0</v>
      </c>
      <c r="F13" s="407">
        <f t="shared" si="0"/>
        <v>55897</v>
      </c>
      <c r="G13" s="408">
        <f aca="true" t="shared" si="8" ref="G13:G18">F13/$F$9</f>
        <v>0.050316090220961604</v>
      </c>
      <c r="H13" s="409">
        <v>30139</v>
      </c>
      <c r="I13" s="405">
        <v>33891</v>
      </c>
      <c r="J13" s="406"/>
      <c r="K13" s="405"/>
      <c r="L13" s="407">
        <f t="shared" si="2"/>
        <v>64030</v>
      </c>
      <c r="M13" s="410">
        <f t="shared" si="3"/>
        <v>-0.12701858503826335</v>
      </c>
      <c r="N13" s="404">
        <v>160664</v>
      </c>
      <c r="O13" s="405">
        <v>153496</v>
      </c>
      <c r="P13" s="406"/>
      <c r="Q13" s="405"/>
      <c r="R13" s="407">
        <f t="shared" si="4"/>
        <v>314160</v>
      </c>
      <c r="S13" s="408">
        <f aca="true" t="shared" si="9" ref="S13:S18">R13/$R$9</f>
        <v>0.046825080393040924</v>
      </c>
      <c r="T13" s="409">
        <v>152592</v>
      </c>
      <c r="U13" s="405">
        <v>150939</v>
      </c>
      <c r="V13" s="406"/>
      <c r="W13" s="405"/>
      <c r="X13" s="407">
        <f t="shared" si="6"/>
        <v>303531</v>
      </c>
      <c r="Y13" s="411">
        <f t="shared" si="7"/>
        <v>0.03501784002293018</v>
      </c>
    </row>
    <row r="14" spans="1:25" ht="19.5" customHeight="1">
      <c r="A14" s="452" t="s">
        <v>155</v>
      </c>
      <c r="B14" s="404">
        <v>23494</v>
      </c>
      <c r="C14" s="405">
        <v>25788</v>
      </c>
      <c r="D14" s="406">
        <v>0</v>
      </c>
      <c r="E14" s="405">
        <v>0</v>
      </c>
      <c r="F14" s="407">
        <f t="shared" si="0"/>
        <v>49282</v>
      </c>
      <c r="G14" s="408">
        <f t="shared" si="8"/>
        <v>0.044361549962778496</v>
      </c>
      <c r="H14" s="409">
        <v>16138</v>
      </c>
      <c r="I14" s="405">
        <v>18340</v>
      </c>
      <c r="J14" s="406"/>
      <c r="K14" s="405"/>
      <c r="L14" s="407">
        <f t="shared" si="2"/>
        <v>34478</v>
      </c>
      <c r="M14" s="410">
        <f t="shared" si="3"/>
        <v>0.4293752537850224</v>
      </c>
      <c r="N14" s="404">
        <v>136614</v>
      </c>
      <c r="O14" s="405">
        <v>133416</v>
      </c>
      <c r="P14" s="406">
        <v>644</v>
      </c>
      <c r="Q14" s="405">
        <v>656</v>
      </c>
      <c r="R14" s="407">
        <f t="shared" si="4"/>
        <v>271330</v>
      </c>
      <c r="S14" s="408">
        <f t="shared" si="9"/>
        <v>0.0404413326427419</v>
      </c>
      <c r="T14" s="409">
        <v>108241</v>
      </c>
      <c r="U14" s="405">
        <v>111064</v>
      </c>
      <c r="V14" s="406">
        <v>517</v>
      </c>
      <c r="W14" s="405">
        <v>515</v>
      </c>
      <c r="X14" s="407">
        <f t="shared" si="6"/>
        <v>220337</v>
      </c>
      <c r="Y14" s="411">
        <f t="shared" si="7"/>
        <v>0.23143185211743833</v>
      </c>
    </row>
    <row r="15" spans="1:25" ht="19.5" customHeight="1">
      <c r="A15" s="452" t="s">
        <v>176</v>
      </c>
      <c r="B15" s="404">
        <v>19969</v>
      </c>
      <c r="C15" s="405">
        <v>21863</v>
      </c>
      <c r="D15" s="406">
        <v>0</v>
      </c>
      <c r="E15" s="405">
        <v>0</v>
      </c>
      <c r="F15" s="407">
        <f t="shared" si="0"/>
        <v>41832</v>
      </c>
      <c r="G15" s="408">
        <f t="shared" si="8"/>
        <v>0.03765537839460554</v>
      </c>
      <c r="H15" s="409">
        <v>24786</v>
      </c>
      <c r="I15" s="405">
        <v>28854</v>
      </c>
      <c r="J15" s="406"/>
      <c r="K15" s="405"/>
      <c r="L15" s="407">
        <f t="shared" si="2"/>
        <v>53640</v>
      </c>
      <c r="M15" s="410">
        <f t="shared" si="3"/>
        <v>-0.2201342281879195</v>
      </c>
      <c r="N15" s="404">
        <v>134267</v>
      </c>
      <c r="O15" s="405">
        <v>131589</v>
      </c>
      <c r="P15" s="406"/>
      <c r="Q15" s="405"/>
      <c r="R15" s="407">
        <f t="shared" si="4"/>
        <v>265856</v>
      </c>
      <c r="S15" s="408">
        <f t="shared" si="9"/>
        <v>0.03962544109043891</v>
      </c>
      <c r="T15" s="409">
        <v>135345</v>
      </c>
      <c r="U15" s="405">
        <v>136181</v>
      </c>
      <c r="V15" s="406"/>
      <c r="W15" s="405"/>
      <c r="X15" s="407">
        <f t="shared" si="6"/>
        <v>271526</v>
      </c>
      <c r="Y15" s="411">
        <f t="shared" si="7"/>
        <v>-0.020881978153104996</v>
      </c>
    </row>
    <row r="16" spans="1:25" ht="19.5" customHeight="1">
      <c r="A16" s="452" t="s">
        <v>177</v>
      </c>
      <c r="B16" s="404">
        <v>16523</v>
      </c>
      <c r="C16" s="405">
        <v>18915</v>
      </c>
      <c r="D16" s="406">
        <v>0</v>
      </c>
      <c r="E16" s="405">
        <v>0</v>
      </c>
      <c r="F16" s="407">
        <f t="shared" si="0"/>
        <v>35438</v>
      </c>
      <c r="G16" s="408">
        <f t="shared" si="8"/>
        <v>0.03189977289032394</v>
      </c>
      <c r="H16" s="409">
        <v>18723</v>
      </c>
      <c r="I16" s="405">
        <v>21780</v>
      </c>
      <c r="J16" s="406"/>
      <c r="K16" s="405"/>
      <c r="L16" s="407">
        <f t="shared" si="2"/>
        <v>40503</v>
      </c>
      <c r="M16" s="410">
        <f t="shared" si="3"/>
        <v>-0.12505246524948765</v>
      </c>
      <c r="N16" s="404">
        <v>137982</v>
      </c>
      <c r="O16" s="405">
        <v>134081</v>
      </c>
      <c r="P16" s="406">
        <v>0</v>
      </c>
      <c r="Q16" s="405"/>
      <c r="R16" s="407">
        <f t="shared" si="4"/>
        <v>272063</v>
      </c>
      <c r="S16" s="408">
        <f t="shared" si="9"/>
        <v>0.04055058520171853</v>
      </c>
      <c r="T16" s="409">
        <v>130597</v>
      </c>
      <c r="U16" s="405">
        <v>130965</v>
      </c>
      <c r="V16" s="406"/>
      <c r="W16" s="405"/>
      <c r="X16" s="407">
        <f t="shared" si="6"/>
        <v>261562</v>
      </c>
      <c r="Y16" s="411">
        <f t="shared" si="7"/>
        <v>0.04014726909872235</v>
      </c>
    </row>
    <row r="17" spans="1:25" ht="19.5" customHeight="1">
      <c r="A17" s="452" t="s">
        <v>156</v>
      </c>
      <c r="B17" s="404">
        <v>16111</v>
      </c>
      <c r="C17" s="405">
        <v>18461</v>
      </c>
      <c r="D17" s="406">
        <v>180</v>
      </c>
      <c r="E17" s="405">
        <v>180</v>
      </c>
      <c r="F17" s="407">
        <f t="shared" si="0"/>
        <v>34932</v>
      </c>
      <c r="G17" s="408">
        <f t="shared" si="8"/>
        <v>0.03144429331804266</v>
      </c>
      <c r="H17" s="409">
        <v>10569</v>
      </c>
      <c r="I17" s="405">
        <v>12565</v>
      </c>
      <c r="J17" s="406"/>
      <c r="K17" s="405"/>
      <c r="L17" s="407">
        <f t="shared" si="2"/>
        <v>23134</v>
      </c>
      <c r="M17" s="410">
        <f t="shared" si="3"/>
        <v>0.5099853030172041</v>
      </c>
      <c r="N17" s="404">
        <v>99863</v>
      </c>
      <c r="O17" s="405">
        <v>97461</v>
      </c>
      <c r="P17" s="406">
        <v>180</v>
      </c>
      <c r="Q17" s="405">
        <v>180</v>
      </c>
      <c r="R17" s="407">
        <f t="shared" si="4"/>
        <v>197684</v>
      </c>
      <c r="S17" s="408">
        <f t="shared" si="9"/>
        <v>0.029464505960077356</v>
      </c>
      <c r="T17" s="409">
        <v>68847</v>
      </c>
      <c r="U17" s="405">
        <v>69146</v>
      </c>
      <c r="V17" s="406"/>
      <c r="W17" s="405"/>
      <c r="X17" s="407">
        <f t="shared" si="6"/>
        <v>137993</v>
      </c>
      <c r="Y17" s="411">
        <f t="shared" si="7"/>
        <v>0.4325654199850717</v>
      </c>
    </row>
    <row r="18" spans="1:25" ht="19.5" customHeight="1">
      <c r="A18" s="452" t="s">
        <v>178</v>
      </c>
      <c r="B18" s="404">
        <v>12632</v>
      </c>
      <c r="C18" s="405">
        <v>13987</v>
      </c>
      <c r="D18" s="406">
        <v>0</v>
      </c>
      <c r="E18" s="405">
        <v>0</v>
      </c>
      <c r="F18" s="407">
        <f t="shared" si="0"/>
        <v>26619</v>
      </c>
      <c r="G18" s="408">
        <f t="shared" si="8"/>
        <v>0.023961286036670606</v>
      </c>
      <c r="H18" s="409">
        <v>11276</v>
      </c>
      <c r="I18" s="405">
        <v>13135</v>
      </c>
      <c r="J18" s="406"/>
      <c r="K18" s="405"/>
      <c r="L18" s="407">
        <f t="shared" si="2"/>
        <v>24411</v>
      </c>
      <c r="M18" s="410">
        <f t="shared" si="3"/>
        <v>0.09045102617672351</v>
      </c>
      <c r="N18" s="404">
        <v>87272</v>
      </c>
      <c r="O18" s="405">
        <v>87876</v>
      </c>
      <c r="P18" s="406"/>
      <c r="Q18" s="405"/>
      <c r="R18" s="407">
        <f t="shared" si="4"/>
        <v>175148</v>
      </c>
      <c r="S18" s="408">
        <f t="shared" si="9"/>
        <v>0.02610554870346426</v>
      </c>
      <c r="T18" s="409">
        <v>89922</v>
      </c>
      <c r="U18" s="405">
        <v>86283</v>
      </c>
      <c r="V18" s="406"/>
      <c r="W18" s="405"/>
      <c r="X18" s="407">
        <f t="shared" si="6"/>
        <v>176205</v>
      </c>
      <c r="Y18" s="411">
        <f t="shared" si="7"/>
        <v>-0.005998694702193497</v>
      </c>
    </row>
    <row r="19" spans="1:25" ht="19.5" customHeight="1">
      <c r="A19" s="452" t="s">
        <v>179</v>
      </c>
      <c r="B19" s="404">
        <v>11887</v>
      </c>
      <c r="C19" s="405">
        <v>14615</v>
      </c>
      <c r="D19" s="406">
        <v>0</v>
      </c>
      <c r="E19" s="405">
        <v>0</v>
      </c>
      <c r="F19" s="407">
        <f aca="true" t="shared" si="10" ref="F19:F25">SUM(B19:E19)</f>
        <v>26502</v>
      </c>
      <c r="G19" s="408">
        <f aca="true" t="shared" si="11" ref="G19:G25">F19/$F$9</f>
        <v>0.02385596763754628</v>
      </c>
      <c r="H19" s="409">
        <v>12879</v>
      </c>
      <c r="I19" s="405">
        <v>14324</v>
      </c>
      <c r="J19" s="406"/>
      <c r="K19" s="405"/>
      <c r="L19" s="407">
        <f aca="true" t="shared" si="12" ref="L19:L25">SUM(H19:K19)</f>
        <v>27203</v>
      </c>
      <c r="M19" s="410">
        <f aca="true" t="shared" si="13" ref="M19:M25">IF(ISERROR(F19/L19-1),"         /0",(F19/L19-1))</f>
        <v>-0.025769216630518677</v>
      </c>
      <c r="N19" s="404">
        <v>78660</v>
      </c>
      <c r="O19" s="405">
        <v>78323</v>
      </c>
      <c r="P19" s="406"/>
      <c r="Q19" s="405"/>
      <c r="R19" s="407">
        <f aca="true" t="shared" si="14" ref="R19:R25">SUM(N19:Q19)</f>
        <v>156983</v>
      </c>
      <c r="S19" s="408">
        <f aca="true" t="shared" si="15" ref="S19:S25">R19/$R$9</f>
        <v>0.023398082490898725</v>
      </c>
      <c r="T19" s="409">
        <v>76776</v>
      </c>
      <c r="U19" s="405">
        <v>71550</v>
      </c>
      <c r="V19" s="406"/>
      <c r="W19" s="405">
        <v>127</v>
      </c>
      <c r="X19" s="407">
        <f aca="true" t="shared" si="16" ref="X19:X25">SUM(T19:W19)</f>
        <v>148453</v>
      </c>
      <c r="Y19" s="411">
        <f aca="true" t="shared" si="17" ref="Y19:Y25">IF(ISERROR(R19/X19-1),"         /0",IF(R19/X19&gt;5,"  *  ",(R19/X19-1)))</f>
        <v>0.057459263201147914</v>
      </c>
    </row>
    <row r="20" spans="1:25" ht="19.5" customHeight="1">
      <c r="A20" s="452" t="s">
        <v>180</v>
      </c>
      <c r="B20" s="404">
        <v>12855</v>
      </c>
      <c r="C20" s="405">
        <v>12892</v>
      </c>
      <c r="D20" s="406">
        <v>0</v>
      </c>
      <c r="E20" s="405">
        <v>0</v>
      </c>
      <c r="F20" s="407">
        <f t="shared" si="10"/>
        <v>25747</v>
      </c>
      <c r="G20" s="408">
        <f t="shared" si="11"/>
        <v>0.023176348908154256</v>
      </c>
      <c r="H20" s="409">
        <v>9991</v>
      </c>
      <c r="I20" s="405">
        <v>10781</v>
      </c>
      <c r="J20" s="406"/>
      <c r="K20" s="405"/>
      <c r="L20" s="407">
        <f t="shared" si="12"/>
        <v>20772</v>
      </c>
      <c r="M20" s="410">
        <f t="shared" si="13"/>
        <v>0.23950510302330064</v>
      </c>
      <c r="N20" s="404">
        <v>87682</v>
      </c>
      <c r="O20" s="405">
        <v>83259</v>
      </c>
      <c r="P20" s="406"/>
      <c r="Q20" s="405"/>
      <c r="R20" s="407">
        <f t="shared" si="14"/>
        <v>170941</v>
      </c>
      <c r="S20" s="408">
        <f t="shared" si="15"/>
        <v>0.025478501615313245</v>
      </c>
      <c r="T20" s="409">
        <v>75498</v>
      </c>
      <c r="U20" s="405">
        <v>72840</v>
      </c>
      <c r="V20" s="406"/>
      <c r="W20" s="405"/>
      <c r="X20" s="407">
        <f t="shared" si="16"/>
        <v>148338</v>
      </c>
      <c r="Y20" s="411">
        <f t="shared" si="17"/>
        <v>0.15237498146125739</v>
      </c>
    </row>
    <row r="21" spans="1:25" ht="19.5" customHeight="1">
      <c r="A21" s="452" t="s">
        <v>181</v>
      </c>
      <c r="B21" s="404">
        <v>11628</v>
      </c>
      <c r="C21" s="405">
        <v>13863</v>
      </c>
      <c r="D21" s="406">
        <v>0</v>
      </c>
      <c r="E21" s="405">
        <v>0</v>
      </c>
      <c r="F21" s="407">
        <f t="shared" si="10"/>
        <v>25491</v>
      </c>
      <c r="G21" s="408">
        <f t="shared" si="11"/>
        <v>0.0229459086502412</v>
      </c>
      <c r="H21" s="409">
        <v>12707</v>
      </c>
      <c r="I21" s="405">
        <v>13764</v>
      </c>
      <c r="J21" s="406"/>
      <c r="K21" s="405"/>
      <c r="L21" s="407">
        <f t="shared" si="12"/>
        <v>26471</v>
      </c>
      <c r="M21" s="410">
        <f t="shared" si="13"/>
        <v>-0.03702164632994598</v>
      </c>
      <c r="N21" s="404">
        <v>79602</v>
      </c>
      <c r="O21" s="405">
        <v>66976</v>
      </c>
      <c r="P21" s="406"/>
      <c r="Q21" s="405"/>
      <c r="R21" s="407">
        <f t="shared" si="14"/>
        <v>146578</v>
      </c>
      <c r="S21" s="408">
        <f t="shared" si="15"/>
        <v>0.02184723272807217</v>
      </c>
      <c r="T21" s="409">
        <v>67142</v>
      </c>
      <c r="U21" s="405">
        <v>61746</v>
      </c>
      <c r="V21" s="406"/>
      <c r="W21" s="405"/>
      <c r="X21" s="407">
        <f t="shared" si="16"/>
        <v>128888</v>
      </c>
      <c r="Y21" s="411">
        <f t="shared" si="17"/>
        <v>0.1372509465582521</v>
      </c>
    </row>
    <row r="22" spans="1:25" ht="19.5" customHeight="1">
      <c r="A22" s="452" t="s">
        <v>182</v>
      </c>
      <c r="B22" s="404">
        <v>12020</v>
      </c>
      <c r="C22" s="405">
        <v>12493</v>
      </c>
      <c r="D22" s="406">
        <v>0</v>
      </c>
      <c r="E22" s="405">
        <v>0</v>
      </c>
      <c r="F22" s="407">
        <f t="shared" si="10"/>
        <v>24513</v>
      </c>
      <c r="G22" s="408">
        <f t="shared" si="11"/>
        <v>0.02206555485243272</v>
      </c>
      <c r="H22" s="409">
        <v>9229</v>
      </c>
      <c r="I22" s="405">
        <v>10751</v>
      </c>
      <c r="J22" s="406"/>
      <c r="K22" s="405"/>
      <c r="L22" s="407">
        <f t="shared" si="12"/>
        <v>19980</v>
      </c>
      <c r="M22" s="410">
        <f t="shared" si="13"/>
        <v>0.22687687687687697</v>
      </c>
      <c r="N22" s="404">
        <v>80247</v>
      </c>
      <c r="O22" s="405">
        <v>69651</v>
      </c>
      <c r="P22" s="406"/>
      <c r="Q22" s="405"/>
      <c r="R22" s="407">
        <f t="shared" si="14"/>
        <v>149898</v>
      </c>
      <c r="S22" s="408">
        <f t="shared" si="15"/>
        <v>0.02234207378646565</v>
      </c>
      <c r="T22" s="409">
        <v>53642</v>
      </c>
      <c r="U22" s="405">
        <v>49279</v>
      </c>
      <c r="V22" s="406"/>
      <c r="W22" s="405"/>
      <c r="X22" s="407">
        <f t="shared" si="16"/>
        <v>102921</v>
      </c>
      <c r="Y22" s="411">
        <f t="shared" si="17"/>
        <v>0.45643746174250155</v>
      </c>
    </row>
    <row r="23" spans="1:25" ht="19.5" customHeight="1">
      <c r="A23" s="452" t="s">
        <v>183</v>
      </c>
      <c r="B23" s="404">
        <v>11696</v>
      </c>
      <c r="C23" s="405">
        <v>12376</v>
      </c>
      <c r="D23" s="406">
        <v>0</v>
      </c>
      <c r="E23" s="405">
        <v>0</v>
      </c>
      <c r="F23" s="407">
        <f t="shared" si="10"/>
        <v>24072</v>
      </c>
      <c r="G23" s="408">
        <f t="shared" si="11"/>
        <v>0.02166858550188718</v>
      </c>
      <c r="H23" s="409">
        <v>11649</v>
      </c>
      <c r="I23" s="405">
        <v>12485</v>
      </c>
      <c r="J23" s="406"/>
      <c r="K23" s="405"/>
      <c r="L23" s="407">
        <f t="shared" si="12"/>
        <v>24134</v>
      </c>
      <c r="M23" s="410">
        <f t="shared" si="13"/>
        <v>-0.002568989806911448</v>
      </c>
      <c r="N23" s="404">
        <v>79831</v>
      </c>
      <c r="O23" s="405">
        <v>77402</v>
      </c>
      <c r="P23" s="406"/>
      <c r="Q23" s="405"/>
      <c r="R23" s="407">
        <f t="shared" si="14"/>
        <v>157233</v>
      </c>
      <c r="S23" s="408">
        <f t="shared" si="15"/>
        <v>0.0234353446187898</v>
      </c>
      <c r="T23" s="409">
        <v>78727</v>
      </c>
      <c r="U23" s="405">
        <v>75714</v>
      </c>
      <c r="V23" s="406">
        <v>272</v>
      </c>
      <c r="W23" s="405">
        <v>0</v>
      </c>
      <c r="X23" s="407">
        <f t="shared" si="16"/>
        <v>154713</v>
      </c>
      <c r="Y23" s="411">
        <f t="shared" si="17"/>
        <v>0.016288224001861584</v>
      </c>
    </row>
    <row r="24" spans="1:25" ht="19.5" customHeight="1">
      <c r="A24" s="452" t="s">
        <v>184</v>
      </c>
      <c r="B24" s="404">
        <v>10878</v>
      </c>
      <c r="C24" s="405">
        <v>12810</v>
      </c>
      <c r="D24" s="406">
        <v>0</v>
      </c>
      <c r="E24" s="405">
        <v>0</v>
      </c>
      <c r="F24" s="407">
        <f t="shared" si="10"/>
        <v>23688</v>
      </c>
      <c r="G24" s="408">
        <f t="shared" si="11"/>
        <v>0.021322925115017592</v>
      </c>
      <c r="H24" s="409">
        <v>9753</v>
      </c>
      <c r="I24" s="405">
        <v>12001</v>
      </c>
      <c r="J24" s="406"/>
      <c r="K24" s="405"/>
      <c r="L24" s="407">
        <f t="shared" si="12"/>
        <v>21754</v>
      </c>
      <c r="M24" s="410">
        <f t="shared" si="13"/>
        <v>0.08890319021789095</v>
      </c>
      <c r="N24" s="404">
        <v>64658</v>
      </c>
      <c r="O24" s="405">
        <v>63487</v>
      </c>
      <c r="P24" s="406"/>
      <c r="Q24" s="405"/>
      <c r="R24" s="407">
        <f t="shared" si="14"/>
        <v>128145</v>
      </c>
      <c r="S24" s="408">
        <f t="shared" si="15"/>
        <v>0.0190998215144074</v>
      </c>
      <c r="T24" s="409">
        <v>57606</v>
      </c>
      <c r="U24" s="405">
        <v>56340</v>
      </c>
      <c r="V24" s="406"/>
      <c r="W24" s="405"/>
      <c r="X24" s="407">
        <f t="shared" si="16"/>
        <v>113946</v>
      </c>
      <c r="Y24" s="411">
        <f t="shared" si="17"/>
        <v>0.12461165815386233</v>
      </c>
    </row>
    <row r="25" spans="1:25" ht="19.5" customHeight="1">
      <c r="A25" s="452" t="s">
        <v>185</v>
      </c>
      <c r="B25" s="404">
        <v>8026</v>
      </c>
      <c r="C25" s="405">
        <v>9563</v>
      </c>
      <c r="D25" s="406">
        <v>0</v>
      </c>
      <c r="E25" s="405">
        <v>0</v>
      </c>
      <c r="F25" s="407">
        <f t="shared" si="10"/>
        <v>17589</v>
      </c>
      <c r="G25" s="408">
        <f t="shared" si="11"/>
        <v>0.015832866001690496</v>
      </c>
      <c r="H25" s="409">
        <v>5675</v>
      </c>
      <c r="I25" s="405">
        <v>6685</v>
      </c>
      <c r="J25" s="406"/>
      <c r="K25" s="405"/>
      <c r="L25" s="407">
        <f t="shared" si="12"/>
        <v>12360</v>
      </c>
      <c r="M25" s="410">
        <f t="shared" si="13"/>
        <v>0.4230582524271844</v>
      </c>
      <c r="N25" s="404">
        <v>56463</v>
      </c>
      <c r="O25" s="405">
        <v>55675</v>
      </c>
      <c r="P25" s="406"/>
      <c r="Q25" s="405"/>
      <c r="R25" s="407">
        <f t="shared" si="14"/>
        <v>112138</v>
      </c>
      <c r="S25" s="408">
        <f t="shared" si="15"/>
        <v>0.01671400198979763</v>
      </c>
      <c r="T25" s="409">
        <v>41200</v>
      </c>
      <c r="U25" s="405">
        <v>43627</v>
      </c>
      <c r="V25" s="406"/>
      <c r="W25" s="405"/>
      <c r="X25" s="407">
        <f t="shared" si="16"/>
        <v>84827</v>
      </c>
      <c r="Y25" s="411">
        <f t="shared" si="17"/>
        <v>0.32196116802433195</v>
      </c>
    </row>
    <row r="26" spans="1:25" ht="19.5" customHeight="1">
      <c r="A26" s="452" t="s">
        <v>186</v>
      </c>
      <c r="B26" s="404">
        <v>7591</v>
      </c>
      <c r="C26" s="405">
        <v>8485</v>
      </c>
      <c r="D26" s="406">
        <v>0</v>
      </c>
      <c r="E26" s="405">
        <v>0</v>
      </c>
      <c r="F26" s="407">
        <f aca="true" t="shared" si="18" ref="F26:F46">SUM(B26:E26)</f>
        <v>16076</v>
      </c>
      <c r="G26" s="408">
        <f t="shared" si="1"/>
        <v>0.014470928071134027</v>
      </c>
      <c r="H26" s="409">
        <v>6071</v>
      </c>
      <c r="I26" s="405">
        <v>7599</v>
      </c>
      <c r="J26" s="406"/>
      <c r="K26" s="405"/>
      <c r="L26" s="407">
        <f aca="true" t="shared" si="19" ref="L26:L46">SUM(H26:K26)</f>
        <v>13670</v>
      </c>
      <c r="M26" s="410">
        <f aca="true" t="shared" si="20" ref="M26:M36">IF(ISERROR(F26/L26-1),"         /0",(F26/L26-1))</f>
        <v>0.17600585223116316</v>
      </c>
      <c r="N26" s="404">
        <v>46543</v>
      </c>
      <c r="O26" s="405">
        <v>47451</v>
      </c>
      <c r="P26" s="406"/>
      <c r="Q26" s="405"/>
      <c r="R26" s="407">
        <f aca="true" t="shared" si="21" ref="R26:R46">SUM(N26:Q26)</f>
        <v>93994</v>
      </c>
      <c r="S26" s="408">
        <f t="shared" si="5"/>
        <v>0.014009665795974945</v>
      </c>
      <c r="T26" s="409">
        <v>38510</v>
      </c>
      <c r="U26" s="405">
        <v>39898</v>
      </c>
      <c r="V26" s="406"/>
      <c r="W26" s="405"/>
      <c r="X26" s="407">
        <f aca="true" t="shared" si="22" ref="X26:X46">SUM(T26:W26)</f>
        <v>78408</v>
      </c>
      <c r="Y26" s="411">
        <f aca="true" t="shared" si="23" ref="Y26:Y46">IF(ISERROR(R26/X26-1),"         /0",IF(R26/X26&gt;5,"  *  ",(R26/X26-1)))</f>
        <v>0.19878073665952445</v>
      </c>
    </row>
    <row r="27" spans="1:25" ht="19.5" customHeight="1">
      <c r="A27" s="452" t="s">
        <v>187</v>
      </c>
      <c r="B27" s="404">
        <v>7610</v>
      </c>
      <c r="C27" s="405">
        <v>7883</v>
      </c>
      <c r="D27" s="406">
        <v>0</v>
      </c>
      <c r="E27" s="405">
        <v>0</v>
      </c>
      <c r="F27" s="407">
        <f t="shared" si="18"/>
        <v>15493</v>
      </c>
      <c r="G27" s="408">
        <f>F27/$F$9</f>
        <v>0.013946136390027338</v>
      </c>
      <c r="H27" s="409">
        <v>7484</v>
      </c>
      <c r="I27" s="405">
        <v>8229</v>
      </c>
      <c r="J27" s="406"/>
      <c r="K27" s="405"/>
      <c r="L27" s="407">
        <f t="shared" si="19"/>
        <v>15713</v>
      </c>
      <c r="M27" s="410">
        <f t="shared" si="20"/>
        <v>-0.014001145548272143</v>
      </c>
      <c r="N27" s="404">
        <v>50426</v>
      </c>
      <c r="O27" s="405">
        <v>45864</v>
      </c>
      <c r="P27" s="406"/>
      <c r="Q27" s="405"/>
      <c r="R27" s="407">
        <f t="shared" si="21"/>
        <v>96290</v>
      </c>
      <c r="S27" s="408">
        <f>R27/$R$9</f>
        <v>0.014351881178526581</v>
      </c>
      <c r="T27" s="409">
        <v>47634</v>
      </c>
      <c r="U27" s="405">
        <v>44348</v>
      </c>
      <c r="V27" s="406"/>
      <c r="W27" s="405"/>
      <c r="X27" s="407">
        <f t="shared" si="22"/>
        <v>91982</v>
      </c>
      <c r="Y27" s="411">
        <f t="shared" si="23"/>
        <v>0.0468352503750733</v>
      </c>
    </row>
    <row r="28" spans="1:25" ht="19.5" customHeight="1">
      <c r="A28" s="452" t="s">
        <v>188</v>
      </c>
      <c r="B28" s="404">
        <v>7583</v>
      </c>
      <c r="C28" s="405">
        <v>7870</v>
      </c>
      <c r="D28" s="406">
        <v>0</v>
      </c>
      <c r="E28" s="405">
        <v>0</v>
      </c>
      <c r="F28" s="407">
        <f t="shared" si="18"/>
        <v>15453</v>
      </c>
      <c r="G28" s="408">
        <f>F28/$F$9</f>
        <v>0.013910130099728423</v>
      </c>
      <c r="H28" s="409"/>
      <c r="I28" s="405"/>
      <c r="J28" s="406"/>
      <c r="K28" s="405"/>
      <c r="L28" s="407">
        <f t="shared" si="19"/>
        <v>0</v>
      </c>
      <c r="M28" s="410" t="str">
        <f t="shared" si="20"/>
        <v>         /0</v>
      </c>
      <c r="N28" s="404">
        <v>8161</v>
      </c>
      <c r="O28" s="405">
        <v>8692</v>
      </c>
      <c r="P28" s="406"/>
      <c r="Q28" s="405"/>
      <c r="R28" s="407">
        <f t="shared" si="21"/>
        <v>16853</v>
      </c>
      <c r="S28" s="408">
        <f>R28/$R$9</f>
        <v>0.002511914565393171</v>
      </c>
      <c r="T28" s="409"/>
      <c r="U28" s="405"/>
      <c r="V28" s="406"/>
      <c r="W28" s="405"/>
      <c r="X28" s="407">
        <f t="shared" si="22"/>
        <v>0</v>
      </c>
      <c r="Y28" s="411" t="str">
        <f t="shared" si="23"/>
        <v>         /0</v>
      </c>
    </row>
    <row r="29" spans="1:25" ht="19.5" customHeight="1">
      <c r="A29" s="452" t="s">
        <v>189</v>
      </c>
      <c r="B29" s="404">
        <v>6732</v>
      </c>
      <c r="C29" s="405">
        <v>8569</v>
      </c>
      <c r="D29" s="406">
        <v>0</v>
      </c>
      <c r="E29" s="405">
        <v>0</v>
      </c>
      <c r="F29" s="407">
        <f t="shared" si="18"/>
        <v>15301</v>
      </c>
      <c r="G29" s="408">
        <f>F29/$F$9</f>
        <v>0.013773306196592545</v>
      </c>
      <c r="H29" s="409">
        <v>8144</v>
      </c>
      <c r="I29" s="405">
        <v>9745</v>
      </c>
      <c r="J29" s="406"/>
      <c r="K29" s="405"/>
      <c r="L29" s="407">
        <f t="shared" si="19"/>
        <v>17889</v>
      </c>
      <c r="M29" s="410">
        <f t="shared" si="20"/>
        <v>-0.1446699088825535</v>
      </c>
      <c r="N29" s="404">
        <v>46456</v>
      </c>
      <c r="O29" s="405">
        <v>44266</v>
      </c>
      <c r="P29" s="406"/>
      <c r="Q29" s="405"/>
      <c r="R29" s="407">
        <f t="shared" si="21"/>
        <v>90722</v>
      </c>
      <c r="S29" s="408">
        <f>R29/$R$9</f>
        <v>0.013521979066136551</v>
      </c>
      <c r="T29" s="409">
        <v>51956</v>
      </c>
      <c r="U29" s="405">
        <v>51357</v>
      </c>
      <c r="V29" s="406"/>
      <c r="W29" s="405"/>
      <c r="X29" s="407">
        <f t="shared" si="22"/>
        <v>103313</v>
      </c>
      <c r="Y29" s="411">
        <f t="shared" si="23"/>
        <v>-0.12187236843378857</v>
      </c>
    </row>
    <row r="30" spans="1:25" ht="19.5" customHeight="1">
      <c r="A30" s="452" t="s">
        <v>190</v>
      </c>
      <c r="B30" s="404">
        <v>6383</v>
      </c>
      <c r="C30" s="405">
        <v>6542</v>
      </c>
      <c r="D30" s="406">
        <v>0</v>
      </c>
      <c r="E30" s="405">
        <v>0</v>
      </c>
      <c r="F30" s="407">
        <f t="shared" si="18"/>
        <v>12925</v>
      </c>
      <c r="G30" s="408">
        <f>F30/$F$9</f>
        <v>0.01163453255283698</v>
      </c>
      <c r="H30" s="409">
        <v>5672</v>
      </c>
      <c r="I30" s="405">
        <v>5901</v>
      </c>
      <c r="J30" s="406"/>
      <c r="K30" s="405"/>
      <c r="L30" s="407">
        <f t="shared" si="19"/>
        <v>11573</v>
      </c>
      <c r="M30" s="410">
        <f t="shared" si="20"/>
        <v>0.11682364123390654</v>
      </c>
      <c r="N30" s="404">
        <v>41362</v>
      </c>
      <c r="O30" s="405">
        <v>39588</v>
      </c>
      <c r="P30" s="406">
        <v>97</v>
      </c>
      <c r="Q30" s="405"/>
      <c r="R30" s="407">
        <f t="shared" si="21"/>
        <v>81047</v>
      </c>
      <c r="S30" s="408">
        <f>R30/$R$9</f>
        <v>0.012079934716751934</v>
      </c>
      <c r="T30" s="409">
        <v>47167</v>
      </c>
      <c r="U30" s="405">
        <v>49879</v>
      </c>
      <c r="V30" s="406">
        <v>461</v>
      </c>
      <c r="W30" s="405">
        <v>337</v>
      </c>
      <c r="X30" s="407">
        <f t="shared" si="22"/>
        <v>97844</v>
      </c>
      <c r="Y30" s="411">
        <f t="shared" si="23"/>
        <v>-0.17167123175667387</v>
      </c>
    </row>
    <row r="31" spans="1:25" ht="19.5" customHeight="1">
      <c r="A31" s="452" t="s">
        <v>191</v>
      </c>
      <c r="B31" s="404">
        <v>4028</v>
      </c>
      <c r="C31" s="405">
        <v>6394</v>
      </c>
      <c r="D31" s="406">
        <v>0</v>
      </c>
      <c r="E31" s="405">
        <v>0</v>
      </c>
      <c r="F31" s="407">
        <f t="shared" si="18"/>
        <v>10422</v>
      </c>
      <c r="G31" s="408">
        <f>F31/$F$9</f>
        <v>0.00938143893738236</v>
      </c>
      <c r="H31" s="409"/>
      <c r="I31" s="405"/>
      <c r="J31" s="406"/>
      <c r="K31" s="405"/>
      <c r="L31" s="407">
        <f t="shared" si="19"/>
        <v>0</v>
      </c>
      <c r="M31" s="410" t="str">
        <f t="shared" si="20"/>
        <v>         /0</v>
      </c>
      <c r="N31" s="404">
        <v>22925</v>
      </c>
      <c r="O31" s="405">
        <v>29946</v>
      </c>
      <c r="P31" s="406"/>
      <c r="Q31" s="405"/>
      <c r="R31" s="407">
        <f t="shared" si="21"/>
        <v>52871</v>
      </c>
      <c r="S31" s="408">
        <f>R31/$R$9</f>
        <v>0.00788034385491618</v>
      </c>
      <c r="T31" s="409"/>
      <c r="U31" s="405"/>
      <c r="V31" s="406"/>
      <c r="W31" s="405"/>
      <c r="X31" s="407">
        <f t="shared" si="22"/>
        <v>0</v>
      </c>
      <c r="Y31" s="411" t="str">
        <f t="shared" si="23"/>
        <v>         /0</v>
      </c>
    </row>
    <row r="32" spans="1:25" ht="19.5" customHeight="1">
      <c r="A32" s="452" t="s">
        <v>192</v>
      </c>
      <c r="B32" s="404">
        <v>4228</v>
      </c>
      <c r="C32" s="405">
        <v>4628</v>
      </c>
      <c r="D32" s="406">
        <v>0</v>
      </c>
      <c r="E32" s="405">
        <v>0</v>
      </c>
      <c r="F32" s="407">
        <f t="shared" si="18"/>
        <v>8856</v>
      </c>
      <c r="G32" s="408">
        <f t="shared" si="1"/>
        <v>0.00797179267217983</v>
      </c>
      <c r="H32" s="409">
        <v>4051</v>
      </c>
      <c r="I32" s="405">
        <v>4567</v>
      </c>
      <c r="J32" s="406"/>
      <c r="K32" s="405"/>
      <c r="L32" s="407">
        <f t="shared" si="19"/>
        <v>8618</v>
      </c>
      <c r="M32" s="410">
        <f t="shared" si="20"/>
        <v>0.0276166163843119</v>
      </c>
      <c r="N32" s="404">
        <v>25321</v>
      </c>
      <c r="O32" s="405">
        <v>22160</v>
      </c>
      <c r="P32" s="406"/>
      <c r="Q32" s="405"/>
      <c r="R32" s="407">
        <f t="shared" si="21"/>
        <v>47481</v>
      </c>
      <c r="S32" s="408">
        <f t="shared" si="5"/>
        <v>0.007076972377584595</v>
      </c>
      <c r="T32" s="409">
        <v>24388</v>
      </c>
      <c r="U32" s="405">
        <v>22221</v>
      </c>
      <c r="V32" s="406"/>
      <c r="W32" s="405"/>
      <c r="X32" s="407">
        <f t="shared" si="22"/>
        <v>46609</v>
      </c>
      <c r="Y32" s="411">
        <f t="shared" si="23"/>
        <v>0.0187088330579932</v>
      </c>
    </row>
    <row r="33" spans="1:25" ht="19.5" customHeight="1">
      <c r="A33" s="452" t="s">
        <v>193</v>
      </c>
      <c r="B33" s="404">
        <v>3886</v>
      </c>
      <c r="C33" s="405">
        <v>4447</v>
      </c>
      <c r="D33" s="406">
        <v>0</v>
      </c>
      <c r="E33" s="405">
        <v>0</v>
      </c>
      <c r="F33" s="407">
        <f t="shared" si="18"/>
        <v>8333</v>
      </c>
      <c r="G33" s="408">
        <f t="shared" si="1"/>
        <v>0.007501010426521513</v>
      </c>
      <c r="H33" s="409">
        <v>3646</v>
      </c>
      <c r="I33" s="405">
        <v>4549</v>
      </c>
      <c r="J33" s="406"/>
      <c r="K33" s="405"/>
      <c r="L33" s="407">
        <f t="shared" si="19"/>
        <v>8195</v>
      </c>
      <c r="M33" s="410">
        <f t="shared" si="20"/>
        <v>0.01683953630262347</v>
      </c>
      <c r="N33" s="404">
        <v>28640</v>
      </c>
      <c r="O33" s="405">
        <v>27416</v>
      </c>
      <c r="P33" s="406"/>
      <c r="Q33" s="405"/>
      <c r="R33" s="407">
        <f t="shared" si="21"/>
        <v>56056</v>
      </c>
      <c r="S33" s="408">
        <f t="shared" si="5"/>
        <v>0.008355063364248478</v>
      </c>
      <c r="T33" s="409">
        <v>25807</v>
      </c>
      <c r="U33" s="405">
        <v>25667</v>
      </c>
      <c r="V33" s="406"/>
      <c r="W33" s="405"/>
      <c r="X33" s="407">
        <f t="shared" si="22"/>
        <v>51474</v>
      </c>
      <c r="Y33" s="411">
        <f t="shared" si="23"/>
        <v>0.08901581380891321</v>
      </c>
    </row>
    <row r="34" spans="1:25" ht="19.5" customHeight="1">
      <c r="A34" s="452" t="s">
        <v>194</v>
      </c>
      <c r="B34" s="404">
        <v>3862</v>
      </c>
      <c r="C34" s="405">
        <v>3988</v>
      </c>
      <c r="D34" s="406">
        <v>0</v>
      </c>
      <c r="E34" s="405">
        <v>0</v>
      </c>
      <c r="F34" s="407">
        <f t="shared" si="18"/>
        <v>7850</v>
      </c>
      <c r="G34" s="408">
        <f t="shared" si="1"/>
        <v>0.007066234471162112</v>
      </c>
      <c r="H34" s="409">
        <v>3213</v>
      </c>
      <c r="I34" s="405">
        <v>4265</v>
      </c>
      <c r="J34" s="406"/>
      <c r="K34" s="405"/>
      <c r="L34" s="407">
        <f t="shared" si="19"/>
        <v>7478</v>
      </c>
      <c r="M34" s="410">
        <f t="shared" si="20"/>
        <v>0.04974592136935008</v>
      </c>
      <c r="N34" s="404">
        <v>26814</v>
      </c>
      <c r="O34" s="405">
        <v>24848</v>
      </c>
      <c r="P34" s="406"/>
      <c r="Q34" s="405"/>
      <c r="R34" s="407">
        <f t="shared" si="21"/>
        <v>51662</v>
      </c>
      <c r="S34" s="408">
        <f t="shared" si="5"/>
        <v>0.0077001442044349385</v>
      </c>
      <c r="T34" s="409">
        <v>12677</v>
      </c>
      <c r="U34" s="405">
        <v>15779</v>
      </c>
      <c r="V34" s="406"/>
      <c r="W34" s="405"/>
      <c r="X34" s="407">
        <f t="shared" si="22"/>
        <v>28456</v>
      </c>
      <c r="Y34" s="411">
        <f t="shared" si="23"/>
        <v>0.8155046387405116</v>
      </c>
    </row>
    <row r="35" spans="1:25" ht="19.5" customHeight="1">
      <c r="A35" s="452" t="s">
        <v>195</v>
      </c>
      <c r="B35" s="404">
        <v>3584</v>
      </c>
      <c r="C35" s="405">
        <v>3661</v>
      </c>
      <c r="D35" s="406">
        <v>0</v>
      </c>
      <c r="E35" s="405">
        <v>0</v>
      </c>
      <c r="F35" s="407">
        <f t="shared" si="18"/>
        <v>7245</v>
      </c>
      <c r="G35" s="408">
        <f t="shared" si="1"/>
        <v>0.006521639330391019</v>
      </c>
      <c r="H35" s="409">
        <v>9122</v>
      </c>
      <c r="I35" s="405">
        <v>10521</v>
      </c>
      <c r="J35" s="406"/>
      <c r="K35" s="405"/>
      <c r="L35" s="407">
        <f t="shared" si="19"/>
        <v>19643</v>
      </c>
      <c r="M35" s="410">
        <f t="shared" si="20"/>
        <v>-0.6311663187904089</v>
      </c>
      <c r="N35" s="404">
        <v>51566</v>
      </c>
      <c r="O35" s="405">
        <v>48442</v>
      </c>
      <c r="P35" s="406"/>
      <c r="Q35" s="405">
        <v>58</v>
      </c>
      <c r="R35" s="407">
        <f t="shared" si="21"/>
        <v>100066</v>
      </c>
      <c r="S35" s="408">
        <f t="shared" si="5"/>
        <v>0.014914688358193384</v>
      </c>
      <c r="T35" s="409">
        <v>79359</v>
      </c>
      <c r="U35" s="405">
        <v>78027</v>
      </c>
      <c r="V35" s="406"/>
      <c r="W35" s="405"/>
      <c r="X35" s="407">
        <f t="shared" si="22"/>
        <v>157386</v>
      </c>
      <c r="Y35" s="411">
        <f t="shared" si="23"/>
        <v>-0.3642001194515395</v>
      </c>
    </row>
    <row r="36" spans="1:25" ht="19.5" customHeight="1">
      <c r="A36" s="452" t="s">
        <v>196</v>
      </c>
      <c r="B36" s="404">
        <v>2058</v>
      </c>
      <c r="C36" s="405">
        <v>2578</v>
      </c>
      <c r="D36" s="406">
        <v>370</v>
      </c>
      <c r="E36" s="405">
        <v>341</v>
      </c>
      <c r="F36" s="407">
        <f t="shared" si="18"/>
        <v>5347</v>
      </c>
      <c r="G36" s="408">
        <f t="shared" si="1"/>
        <v>0.004813140855707492</v>
      </c>
      <c r="H36" s="409">
        <v>2569</v>
      </c>
      <c r="I36" s="405">
        <v>3227</v>
      </c>
      <c r="J36" s="406"/>
      <c r="K36" s="405"/>
      <c r="L36" s="407">
        <f t="shared" si="19"/>
        <v>5796</v>
      </c>
      <c r="M36" s="410">
        <f t="shared" si="20"/>
        <v>-0.07746721877156659</v>
      </c>
      <c r="N36" s="404">
        <v>14835</v>
      </c>
      <c r="O36" s="405">
        <v>15009</v>
      </c>
      <c r="P36" s="406">
        <v>370</v>
      </c>
      <c r="Q36" s="405">
        <v>341</v>
      </c>
      <c r="R36" s="407">
        <f t="shared" si="21"/>
        <v>30555</v>
      </c>
      <c r="S36" s="408">
        <f t="shared" si="5"/>
        <v>0.004554177270847229</v>
      </c>
      <c r="T36" s="409">
        <v>13293</v>
      </c>
      <c r="U36" s="405">
        <v>14748</v>
      </c>
      <c r="V36" s="406"/>
      <c r="W36" s="405"/>
      <c r="X36" s="407">
        <f t="shared" si="22"/>
        <v>28041</v>
      </c>
      <c r="Y36" s="411">
        <f t="shared" si="23"/>
        <v>0.08965443457793953</v>
      </c>
    </row>
    <row r="37" spans="1:25" ht="19.5" customHeight="1">
      <c r="A37" s="452" t="s">
        <v>197</v>
      </c>
      <c r="B37" s="404">
        <v>1890</v>
      </c>
      <c r="C37" s="405">
        <v>2918</v>
      </c>
      <c r="D37" s="406">
        <v>0</v>
      </c>
      <c r="E37" s="405">
        <v>0</v>
      </c>
      <c r="F37" s="407">
        <f t="shared" si="18"/>
        <v>4808</v>
      </c>
      <c r="G37" s="408">
        <f t="shared" si="1"/>
        <v>0.00432795609392961</v>
      </c>
      <c r="H37" s="409">
        <v>1327</v>
      </c>
      <c r="I37" s="405">
        <v>2233</v>
      </c>
      <c r="J37" s="406"/>
      <c r="K37" s="405"/>
      <c r="L37" s="407">
        <f t="shared" si="19"/>
        <v>3560</v>
      </c>
      <c r="M37" s="410" t="s">
        <v>45</v>
      </c>
      <c r="N37" s="404">
        <v>14166</v>
      </c>
      <c r="O37" s="405">
        <v>15980</v>
      </c>
      <c r="P37" s="406"/>
      <c r="Q37" s="405"/>
      <c r="R37" s="407">
        <f t="shared" si="21"/>
        <v>30146</v>
      </c>
      <c r="S37" s="408">
        <f t="shared" si="5"/>
        <v>0.00449321642961743</v>
      </c>
      <c r="T37" s="409">
        <v>9536</v>
      </c>
      <c r="U37" s="405">
        <v>11537</v>
      </c>
      <c r="V37" s="406"/>
      <c r="W37" s="405"/>
      <c r="X37" s="407">
        <f t="shared" si="22"/>
        <v>21073</v>
      </c>
      <c r="Y37" s="411">
        <f t="shared" si="23"/>
        <v>0.4305509419636502</v>
      </c>
    </row>
    <row r="38" spans="1:25" ht="19.5" customHeight="1">
      <c r="A38" s="452" t="s">
        <v>198</v>
      </c>
      <c r="B38" s="404">
        <v>1890</v>
      </c>
      <c r="C38" s="405">
        <v>2721</v>
      </c>
      <c r="D38" s="406">
        <v>0</v>
      </c>
      <c r="E38" s="405">
        <v>0</v>
      </c>
      <c r="F38" s="407">
        <f t="shared" si="18"/>
        <v>4611</v>
      </c>
      <c r="G38" s="408">
        <f t="shared" si="1"/>
        <v>0.004150625114207452</v>
      </c>
      <c r="H38" s="409"/>
      <c r="I38" s="405"/>
      <c r="J38" s="406"/>
      <c r="K38" s="405"/>
      <c r="L38" s="407">
        <f t="shared" si="19"/>
        <v>0</v>
      </c>
      <c r="M38" s="410" t="str">
        <f aca="true" t="shared" si="24" ref="M38:M46">IF(ISERROR(F38/L38-1),"         /0",(F38/L38-1))</f>
        <v>         /0</v>
      </c>
      <c r="N38" s="404">
        <v>5978</v>
      </c>
      <c r="O38" s="405">
        <v>6579</v>
      </c>
      <c r="P38" s="406"/>
      <c r="Q38" s="405"/>
      <c r="R38" s="407">
        <f t="shared" si="21"/>
        <v>12557</v>
      </c>
      <c r="S38" s="408">
        <f t="shared" si="5"/>
        <v>0.0018716021597129325</v>
      </c>
      <c r="T38" s="409"/>
      <c r="U38" s="405"/>
      <c r="V38" s="406"/>
      <c r="W38" s="405"/>
      <c r="X38" s="407">
        <f t="shared" si="22"/>
        <v>0</v>
      </c>
      <c r="Y38" s="411" t="str">
        <f t="shared" si="23"/>
        <v>         /0</v>
      </c>
    </row>
    <row r="39" spans="1:25" ht="19.5" customHeight="1">
      <c r="A39" s="452" t="s">
        <v>199</v>
      </c>
      <c r="B39" s="404">
        <v>1226</v>
      </c>
      <c r="C39" s="405">
        <v>2430</v>
      </c>
      <c r="D39" s="406">
        <v>0</v>
      </c>
      <c r="E39" s="405">
        <v>0</v>
      </c>
      <c r="F39" s="407">
        <f t="shared" si="18"/>
        <v>3656</v>
      </c>
      <c r="G39" s="408">
        <f t="shared" si="1"/>
        <v>0.003290974933320851</v>
      </c>
      <c r="H39" s="409">
        <v>704</v>
      </c>
      <c r="I39" s="405">
        <v>896</v>
      </c>
      <c r="J39" s="406"/>
      <c r="K39" s="405"/>
      <c r="L39" s="407">
        <f t="shared" si="19"/>
        <v>1600</v>
      </c>
      <c r="M39" s="410">
        <f t="shared" si="24"/>
        <v>1.2850000000000001</v>
      </c>
      <c r="N39" s="404">
        <v>7429</v>
      </c>
      <c r="O39" s="405">
        <v>11506</v>
      </c>
      <c r="P39" s="406">
        <v>110</v>
      </c>
      <c r="Q39" s="405">
        <v>115</v>
      </c>
      <c r="R39" s="407">
        <f t="shared" si="21"/>
        <v>19160</v>
      </c>
      <c r="S39" s="408">
        <f t="shared" si="5"/>
        <v>0.0028557694815720147</v>
      </c>
      <c r="T39" s="409">
        <v>18637</v>
      </c>
      <c r="U39" s="405">
        <v>22442</v>
      </c>
      <c r="V39" s="406"/>
      <c r="W39" s="405"/>
      <c r="X39" s="407">
        <f t="shared" si="22"/>
        <v>41079</v>
      </c>
      <c r="Y39" s="411">
        <f t="shared" si="23"/>
        <v>-0.5335816353854768</v>
      </c>
    </row>
    <row r="40" spans="1:25" ht="19.5" customHeight="1">
      <c r="A40" s="452" t="s">
        <v>200</v>
      </c>
      <c r="B40" s="404">
        <v>1634</v>
      </c>
      <c r="C40" s="405">
        <v>1676</v>
      </c>
      <c r="D40" s="406">
        <v>0</v>
      </c>
      <c r="E40" s="405">
        <v>0</v>
      </c>
      <c r="F40" s="407">
        <f t="shared" si="18"/>
        <v>3310</v>
      </c>
      <c r="G40" s="408">
        <f t="shared" si="1"/>
        <v>0.0029795205222352345</v>
      </c>
      <c r="H40" s="409"/>
      <c r="I40" s="405"/>
      <c r="J40" s="406"/>
      <c r="K40" s="405"/>
      <c r="L40" s="407">
        <f t="shared" si="19"/>
        <v>0</v>
      </c>
      <c r="M40" s="410" t="str">
        <f t="shared" si="24"/>
        <v>         /0</v>
      </c>
      <c r="N40" s="404">
        <v>9795</v>
      </c>
      <c r="O40" s="405">
        <v>8973</v>
      </c>
      <c r="P40" s="406">
        <v>258</v>
      </c>
      <c r="Q40" s="405">
        <v>462</v>
      </c>
      <c r="R40" s="407">
        <f t="shared" si="21"/>
        <v>19488</v>
      </c>
      <c r="S40" s="408">
        <f t="shared" si="5"/>
        <v>0.0029046573933651054</v>
      </c>
      <c r="T40" s="409"/>
      <c r="U40" s="405"/>
      <c r="V40" s="406"/>
      <c r="W40" s="405"/>
      <c r="X40" s="407">
        <f t="shared" si="22"/>
        <v>0</v>
      </c>
      <c r="Y40" s="411" t="str">
        <f t="shared" si="23"/>
        <v>         /0</v>
      </c>
    </row>
    <row r="41" spans="1:25" ht="19.5" customHeight="1">
      <c r="A41" s="452" t="s">
        <v>201</v>
      </c>
      <c r="B41" s="404">
        <v>1021</v>
      </c>
      <c r="C41" s="405">
        <v>1547</v>
      </c>
      <c r="D41" s="406">
        <v>0</v>
      </c>
      <c r="E41" s="405">
        <v>0</v>
      </c>
      <c r="F41" s="407">
        <f t="shared" si="18"/>
        <v>2568</v>
      </c>
      <c r="G41" s="408">
        <f t="shared" si="1"/>
        <v>0.002311603837190357</v>
      </c>
      <c r="H41" s="409">
        <v>1201</v>
      </c>
      <c r="I41" s="405">
        <v>1512</v>
      </c>
      <c r="J41" s="406"/>
      <c r="K41" s="405"/>
      <c r="L41" s="407">
        <f t="shared" si="19"/>
        <v>2713</v>
      </c>
      <c r="M41" s="410">
        <f t="shared" si="24"/>
        <v>-0.05344636933284186</v>
      </c>
      <c r="N41" s="404">
        <v>6710</v>
      </c>
      <c r="O41" s="405">
        <v>6941</v>
      </c>
      <c r="P41" s="406"/>
      <c r="Q41" s="405"/>
      <c r="R41" s="407">
        <f t="shared" si="21"/>
        <v>13651</v>
      </c>
      <c r="S41" s="408">
        <f t="shared" si="5"/>
        <v>0.002034661231364278</v>
      </c>
      <c r="T41" s="409">
        <v>6881</v>
      </c>
      <c r="U41" s="405">
        <v>6989</v>
      </c>
      <c r="V41" s="406"/>
      <c r="W41" s="405"/>
      <c r="X41" s="407">
        <f t="shared" si="22"/>
        <v>13870</v>
      </c>
      <c r="Y41" s="411">
        <f t="shared" si="23"/>
        <v>-0.015789473684210575</v>
      </c>
    </row>
    <row r="42" spans="1:25" ht="19.5" customHeight="1">
      <c r="A42" s="452" t="s">
        <v>202</v>
      </c>
      <c r="B42" s="404">
        <v>319</v>
      </c>
      <c r="C42" s="405">
        <v>664</v>
      </c>
      <c r="D42" s="406">
        <v>0</v>
      </c>
      <c r="E42" s="405">
        <v>0</v>
      </c>
      <c r="F42" s="407">
        <f t="shared" si="18"/>
        <v>983</v>
      </c>
      <c r="G42" s="408">
        <f t="shared" si="1"/>
        <v>0.0008848545840958416</v>
      </c>
      <c r="H42" s="409">
        <v>299</v>
      </c>
      <c r="I42" s="405">
        <v>470</v>
      </c>
      <c r="J42" s="406"/>
      <c r="K42" s="405"/>
      <c r="L42" s="407">
        <f t="shared" si="19"/>
        <v>769</v>
      </c>
      <c r="M42" s="410">
        <f t="shared" si="24"/>
        <v>0.2782834850455136</v>
      </c>
      <c r="N42" s="404">
        <v>1438</v>
      </c>
      <c r="O42" s="405">
        <v>1759</v>
      </c>
      <c r="P42" s="406"/>
      <c r="Q42" s="405"/>
      <c r="R42" s="407">
        <f t="shared" si="21"/>
        <v>3197</v>
      </c>
      <c r="S42" s="408">
        <f t="shared" si="5"/>
        <v>0.00047650809147107155</v>
      </c>
      <c r="T42" s="409">
        <v>299</v>
      </c>
      <c r="U42" s="405">
        <v>470</v>
      </c>
      <c r="V42" s="406"/>
      <c r="W42" s="405"/>
      <c r="X42" s="407">
        <f t="shared" si="22"/>
        <v>769</v>
      </c>
      <c r="Y42" s="411">
        <f t="shared" si="23"/>
        <v>3.1573472041612485</v>
      </c>
    </row>
    <row r="43" spans="1:25" ht="19.5" customHeight="1">
      <c r="A43" s="452" t="s">
        <v>203</v>
      </c>
      <c r="B43" s="404">
        <v>455</v>
      </c>
      <c r="C43" s="405">
        <v>475</v>
      </c>
      <c r="D43" s="406">
        <v>0</v>
      </c>
      <c r="E43" s="405">
        <v>0</v>
      </c>
      <c r="F43" s="407">
        <f t="shared" si="18"/>
        <v>930</v>
      </c>
      <c r="G43" s="408">
        <f t="shared" si="1"/>
        <v>0.0008371462494497789</v>
      </c>
      <c r="H43" s="409">
        <v>142</v>
      </c>
      <c r="I43" s="405">
        <v>171</v>
      </c>
      <c r="J43" s="406">
        <v>0</v>
      </c>
      <c r="K43" s="405">
        <v>0</v>
      </c>
      <c r="L43" s="407">
        <f t="shared" si="19"/>
        <v>313</v>
      </c>
      <c r="M43" s="410">
        <f t="shared" si="24"/>
        <v>1.9712460063897765</v>
      </c>
      <c r="N43" s="404">
        <v>1858</v>
      </c>
      <c r="O43" s="405">
        <v>1946</v>
      </c>
      <c r="P43" s="406">
        <v>0</v>
      </c>
      <c r="Q43" s="405">
        <v>0</v>
      </c>
      <c r="R43" s="407">
        <f t="shared" si="21"/>
        <v>3804</v>
      </c>
      <c r="S43" s="408">
        <f t="shared" si="5"/>
        <v>0.0005669805379906025</v>
      </c>
      <c r="T43" s="409">
        <v>1254</v>
      </c>
      <c r="U43" s="405">
        <v>1368</v>
      </c>
      <c r="V43" s="406">
        <v>0</v>
      </c>
      <c r="W43" s="405">
        <v>0</v>
      </c>
      <c r="X43" s="407">
        <f t="shared" si="22"/>
        <v>2622</v>
      </c>
      <c r="Y43" s="411">
        <f t="shared" si="23"/>
        <v>0.45080091533180777</v>
      </c>
    </row>
    <row r="44" spans="1:25" ht="19.5" customHeight="1">
      <c r="A44" s="452" t="s">
        <v>204</v>
      </c>
      <c r="B44" s="404">
        <v>411</v>
      </c>
      <c r="C44" s="405">
        <v>425</v>
      </c>
      <c r="D44" s="406">
        <v>0</v>
      </c>
      <c r="E44" s="405">
        <v>0</v>
      </c>
      <c r="F44" s="407">
        <f t="shared" si="18"/>
        <v>836</v>
      </c>
      <c r="G44" s="408">
        <f t="shared" si="1"/>
        <v>0.0007525314672473281</v>
      </c>
      <c r="H44" s="409">
        <v>472</v>
      </c>
      <c r="I44" s="405">
        <v>368</v>
      </c>
      <c r="J44" s="406"/>
      <c r="K44" s="405"/>
      <c r="L44" s="407">
        <f t="shared" si="19"/>
        <v>840</v>
      </c>
      <c r="M44" s="410">
        <f t="shared" si="24"/>
        <v>-0.004761904761904745</v>
      </c>
      <c r="N44" s="404">
        <v>2530</v>
      </c>
      <c r="O44" s="405">
        <v>2165</v>
      </c>
      <c r="P44" s="406"/>
      <c r="Q44" s="405"/>
      <c r="R44" s="407">
        <f t="shared" si="21"/>
        <v>4695</v>
      </c>
      <c r="S44" s="408">
        <f t="shared" si="5"/>
        <v>0.0006997827617943951</v>
      </c>
      <c r="T44" s="409">
        <v>472</v>
      </c>
      <c r="U44" s="405">
        <v>368</v>
      </c>
      <c r="V44" s="406"/>
      <c r="W44" s="405"/>
      <c r="X44" s="407">
        <f t="shared" si="22"/>
        <v>840</v>
      </c>
      <c r="Y44" s="411" t="str">
        <f t="shared" si="23"/>
        <v>  *  </v>
      </c>
    </row>
    <row r="45" spans="1:25" ht="19.5" customHeight="1">
      <c r="A45" s="452" t="s">
        <v>205</v>
      </c>
      <c r="B45" s="404">
        <v>338</v>
      </c>
      <c r="C45" s="405">
        <v>458</v>
      </c>
      <c r="D45" s="406">
        <v>0</v>
      </c>
      <c r="E45" s="405">
        <v>0</v>
      </c>
      <c r="F45" s="407">
        <f t="shared" si="18"/>
        <v>796</v>
      </c>
      <c r="G45" s="408">
        <f t="shared" si="1"/>
        <v>0.0007165251769484129</v>
      </c>
      <c r="H45" s="409">
        <v>232</v>
      </c>
      <c r="I45" s="405">
        <v>315</v>
      </c>
      <c r="J45" s="406"/>
      <c r="K45" s="405"/>
      <c r="L45" s="407">
        <f t="shared" si="19"/>
        <v>547</v>
      </c>
      <c r="M45" s="410">
        <f t="shared" si="24"/>
        <v>0.4552102376599634</v>
      </c>
      <c r="N45" s="404">
        <v>1654</v>
      </c>
      <c r="O45" s="405">
        <v>1871</v>
      </c>
      <c r="P45" s="406">
        <v>0</v>
      </c>
      <c r="Q45" s="405">
        <v>0</v>
      </c>
      <c r="R45" s="407">
        <f t="shared" si="21"/>
        <v>3525</v>
      </c>
      <c r="S45" s="408">
        <f t="shared" si="5"/>
        <v>0.0005253960032641624</v>
      </c>
      <c r="T45" s="409">
        <v>1385</v>
      </c>
      <c r="U45" s="405">
        <v>1592</v>
      </c>
      <c r="V45" s="406"/>
      <c r="W45" s="405"/>
      <c r="X45" s="407">
        <f t="shared" si="22"/>
        <v>2977</v>
      </c>
      <c r="Y45" s="411">
        <f t="shared" si="23"/>
        <v>0.18407793080282153</v>
      </c>
    </row>
    <row r="46" spans="1:25" ht="19.5" customHeight="1" thickBot="1">
      <c r="A46" s="454" t="s">
        <v>165</v>
      </c>
      <c r="B46" s="456">
        <v>0</v>
      </c>
      <c r="C46" s="457">
        <v>0</v>
      </c>
      <c r="D46" s="458">
        <v>285</v>
      </c>
      <c r="E46" s="457">
        <v>268</v>
      </c>
      <c r="F46" s="459">
        <f t="shared" si="18"/>
        <v>553</v>
      </c>
      <c r="G46" s="460">
        <f t="shared" si="1"/>
        <v>0.000497786963382503</v>
      </c>
      <c r="H46" s="461">
        <v>1657</v>
      </c>
      <c r="I46" s="457">
        <v>2889</v>
      </c>
      <c r="J46" s="458">
        <v>1767</v>
      </c>
      <c r="K46" s="457">
        <v>3012</v>
      </c>
      <c r="L46" s="459">
        <f t="shared" si="19"/>
        <v>9325</v>
      </c>
      <c r="M46" s="462">
        <f t="shared" si="24"/>
        <v>-0.9406970509383378</v>
      </c>
      <c r="N46" s="456">
        <v>4811</v>
      </c>
      <c r="O46" s="457">
        <v>2655</v>
      </c>
      <c r="P46" s="458">
        <v>8511</v>
      </c>
      <c r="Q46" s="457">
        <v>3291</v>
      </c>
      <c r="R46" s="459">
        <f t="shared" si="21"/>
        <v>19268</v>
      </c>
      <c r="S46" s="460">
        <f t="shared" si="5"/>
        <v>0.002871866720820959</v>
      </c>
      <c r="T46" s="461">
        <v>10054</v>
      </c>
      <c r="U46" s="457">
        <v>10248</v>
      </c>
      <c r="V46" s="458">
        <v>2248</v>
      </c>
      <c r="W46" s="457">
        <v>3497</v>
      </c>
      <c r="X46" s="459">
        <f t="shared" si="22"/>
        <v>26047</v>
      </c>
      <c r="Y46" s="463">
        <f t="shared" si="23"/>
        <v>-0.2602602986908281</v>
      </c>
    </row>
    <row r="47" ht="6.75" customHeight="1" thickTop="1">
      <c r="A47" s="113"/>
    </row>
    <row r="48" ht="15">
      <c r="A48" s="113" t="s">
        <v>40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7:Y65536 M47:M65536 Y3 M3 M5:M8 Y5:Y8">
    <cfRule type="cellIs" priority="3" dxfId="95" operator="lessThan" stopIfTrue="1">
      <formula>0</formula>
    </cfRule>
  </conditionalFormatting>
  <conditionalFormatting sqref="M9:M46 Y9:Y46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conditionalFormatting sqref="G6:G8">
    <cfRule type="cellIs" priority="2" dxfId="95" operator="lessThan" stopIfTrue="1">
      <formula>0</formula>
    </cfRule>
  </conditionalFormatting>
  <conditionalFormatting sqref="S6:S8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0"/>
  <sheetViews>
    <sheetView showGridLines="0" zoomScale="80" zoomScaleNormal="80" zoomScalePageLayoutView="0" workbookViewId="0" topLeftCell="A19">
      <selection activeCell="N34" sqref="N34"/>
    </sheetView>
  </sheetViews>
  <sheetFormatPr defaultColWidth="8.00390625" defaultRowHeight="15"/>
  <cols>
    <col min="1" max="1" width="29.8515625" style="112" customWidth="1"/>
    <col min="2" max="2" width="9.140625" style="112" customWidth="1"/>
    <col min="3" max="3" width="10.7109375" style="112" customWidth="1"/>
    <col min="4" max="4" width="8.57421875" style="112" bestFit="1" customWidth="1"/>
    <col min="5" max="5" width="10.57421875" style="112" bestFit="1" customWidth="1"/>
    <col min="6" max="6" width="10.140625" style="112" customWidth="1"/>
    <col min="7" max="7" width="11.28125" style="112" bestFit="1" customWidth="1"/>
    <col min="8" max="8" width="10.00390625" style="112" customWidth="1"/>
    <col min="9" max="9" width="10.8515625" style="112" bestFit="1" customWidth="1"/>
    <col min="10" max="10" width="9.00390625" style="112" bestFit="1" customWidth="1"/>
    <col min="11" max="11" width="10.57421875" style="112" bestFit="1" customWidth="1"/>
    <col min="12" max="12" width="9.421875" style="112" customWidth="1"/>
    <col min="13" max="13" width="9.57421875" style="112" customWidth="1"/>
    <col min="14" max="14" width="10.7109375" style="112" customWidth="1"/>
    <col min="15" max="15" width="12.421875" style="112" bestFit="1" customWidth="1"/>
    <col min="16" max="16" width="9.421875" style="112" customWidth="1"/>
    <col min="17" max="17" width="10.57421875" style="112" bestFit="1" customWidth="1"/>
    <col min="18" max="18" width="10.421875" style="112" bestFit="1" customWidth="1"/>
    <col min="19" max="19" width="11.28125" style="112" bestFit="1" customWidth="1"/>
    <col min="20" max="20" width="10.421875" style="112" bestFit="1" customWidth="1"/>
    <col min="21" max="21" width="10.28125" style="112" customWidth="1"/>
    <col min="22" max="22" width="9.421875" style="112" customWidth="1"/>
    <col min="23" max="23" width="10.28125" style="112" customWidth="1"/>
    <col min="24" max="24" width="10.57421875" style="112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20" t="s">
        <v>26</v>
      </c>
      <c r="Y1" s="621"/>
    </row>
    <row r="2" ht="5.25" customHeight="1" thickBot="1"/>
    <row r="3" spans="1:25" ht="24.75" customHeight="1" thickTop="1">
      <c r="A3" s="622" t="s">
        <v>44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4"/>
    </row>
    <row r="4" spans="1:25" ht="21" customHeight="1" thickBot="1">
      <c r="A4" s="645" t="s">
        <v>42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7"/>
    </row>
    <row r="5" spans="1:25" s="131" customFormat="1" ht="19.5" customHeight="1" thickBot="1" thickTop="1">
      <c r="A5" s="625" t="s">
        <v>41</v>
      </c>
      <c r="B5" s="640" t="s">
        <v>34</v>
      </c>
      <c r="C5" s="641"/>
      <c r="D5" s="641"/>
      <c r="E5" s="641"/>
      <c r="F5" s="641"/>
      <c r="G5" s="641"/>
      <c r="H5" s="641"/>
      <c r="I5" s="641"/>
      <c r="J5" s="642"/>
      <c r="K5" s="642"/>
      <c r="L5" s="642"/>
      <c r="M5" s="643"/>
      <c r="N5" s="644" t="s">
        <v>33</v>
      </c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3"/>
    </row>
    <row r="6" spans="1:25" s="130" customFormat="1" ht="26.25" customHeight="1" thickBot="1">
      <c r="A6" s="626"/>
      <c r="B6" s="632" t="s">
        <v>149</v>
      </c>
      <c r="C6" s="633"/>
      <c r="D6" s="633"/>
      <c r="E6" s="633"/>
      <c r="F6" s="634"/>
      <c r="G6" s="629" t="s">
        <v>32</v>
      </c>
      <c r="H6" s="632" t="s">
        <v>150</v>
      </c>
      <c r="I6" s="633"/>
      <c r="J6" s="633"/>
      <c r="K6" s="633"/>
      <c r="L6" s="634"/>
      <c r="M6" s="629" t="s">
        <v>31</v>
      </c>
      <c r="N6" s="639" t="s">
        <v>151</v>
      </c>
      <c r="O6" s="633"/>
      <c r="P6" s="633"/>
      <c r="Q6" s="633"/>
      <c r="R6" s="633"/>
      <c r="S6" s="629" t="s">
        <v>32</v>
      </c>
      <c r="T6" s="639" t="s">
        <v>152</v>
      </c>
      <c r="U6" s="633"/>
      <c r="V6" s="633"/>
      <c r="W6" s="633"/>
      <c r="X6" s="633"/>
      <c r="Y6" s="629" t="s">
        <v>31</v>
      </c>
    </row>
    <row r="7" spans="1:25" s="125" customFormat="1" ht="26.25" customHeight="1">
      <c r="A7" s="627"/>
      <c r="B7" s="612" t="s">
        <v>20</v>
      </c>
      <c r="C7" s="613"/>
      <c r="D7" s="614" t="s">
        <v>19</v>
      </c>
      <c r="E7" s="615"/>
      <c r="F7" s="616" t="s">
        <v>15</v>
      </c>
      <c r="G7" s="630"/>
      <c r="H7" s="612" t="s">
        <v>20</v>
      </c>
      <c r="I7" s="613"/>
      <c r="J7" s="614" t="s">
        <v>19</v>
      </c>
      <c r="K7" s="615"/>
      <c r="L7" s="616" t="s">
        <v>15</v>
      </c>
      <c r="M7" s="630"/>
      <c r="N7" s="613" t="s">
        <v>20</v>
      </c>
      <c r="O7" s="613"/>
      <c r="P7" s="618" t="s">
        <v>19</v>
      </c>
      <c r="Q7" s="613"/>
      <c r="R7" s="616" t="s">
        <v>15</v>
      </c>
      <c r="S7" s="630"/>
      <c r="T7" s="619" t="s">
        <v>20</v>
      </c>
      <c r="U7" s="615"/>
      <c r="V7" s="614" t="s">
        <v>19</v>
      </c>
      <c r="W7" s="635"/>
      <c r="X7" s="616" t="s">
        <v>15</v>
      </c>
      <c r="Y7" s="630"/>
    </row>
    <row r="8" spans="1:25" s="125" customFormat="1" ht="16.5" customHeight="1" thickBot="1">
      <c r="A8" s="628"/>
      <c r="B8" s="128" t="s">
        <v>29</v>
      </c>
      <c r="C8" s="126" t="s">
        <v>28</v>
      </c>
      <c r="D8" s="127" t="s">
        <v>29</v>
      </c>
      <c r="E8" s="126" t="s">
        <v>28</v>
      </c>
      <c r="F8" s="617"/>
      <c r="G8" s="631"/>
      <c r="H8" s="128" t="s">
        <v>29</v>
      </c>
      <c r="I8" s="126" t="s">
        <v>28</v>
      </c>
      <c r="J8" s="127" t="s">
        <v>29</v>
      </c>
      <c r="K8" s="126" t="s">
        <v>28</v>
      </c>
      <c r="L8" s="617"/>
      <c r="M8" s="631"/>
      <c r="N8" s="128" t="s">
        <v>29</v>
      </c>
      <c r="O8" s="126" t="s">
        <v>28</v>
      </c>
      <c r="P8" s="127" t="s">
        <v>29</v>
      </c>
      <c r="Q8" s="126" t="s">
        <v>28</v>
      </c>
      <c r="R8" s="617"/>
      <c r="S8" s="631"/>
      <c r="T8" s="128" t="s">
        <v>29</v>
      </c>
      <c r="U8" s="126" t="s">
        <v>28</v>
      </c>
      <c r="V8" s="127" t="s">
        <v>29</v>
      </c>
      <c r="W8" s="126" t="s">
        <v>28</v>
      </c>
      <c r="X8" s="617"/>
      <c r="Y8" s="631"/>
    </row>
    <row r="9" spans="1:25" s="114" customFormat="1" ht="18" customHeight="1" thickBot="1" thickTop="1">
      <c r="A9" s="124" t="s">
        <v>22</v>
      </c>
      <c r="B9" s="123">
        <f>SUM(B10:B47)</f>
        <v>25070.02199999999</v>
      </c>
      <c r="C9" s="117">
        <f>SUM(C10:C47)</f>
        <v>14500.524999999998</v>
      </c>
      <c r="D9" s="118">
        <f>SUM(D10:D47)</f>
        <v>6296.045</v>
      </c>
      <c r="E9" s="117">
        <f>SUM(E10:E47)</f>
        <v>3104.829</v>
      </c>
      <c r="F9" s="116">
        <f>SUM(B9:E9)</f>
        <v>48971.42099999999</v>
      </c>
      <c r="G9" s="507">
        <f>F9/$F$9</f>
        <v>1</v>
      </c>
      <c r="H9" s="119">
        <f>SUM(H10:H47)</f>
        <v>26989.00799999999</v>
      </c>
      <c r="I9" s="117">
        <f>SUM(I10:I47)</f>
        <v>16475.081</v>
      </c>
      <c r="J9" s="118">
        <f>SUM(J10:J47)</f>
        <v>2718.368</v>
      </c>
      <c r="K9" s="117">
        <f>SUM(K10:K47)</f>
        <v>1373.11</v>
      </c>
      <c r="L9" s="116">
        <f>SUM(H9:K9)</f>
        <v>47555.566999999995</v>
      </c>
      <c r="M9" s="122">
        <f>IF(ISERROR(F9/L9-1),"         /0",(F9/L9-1))</f>
        <v>0.02977262367621414</v>
      </c>
      <c r="N9" s="121">
        <f>SUM(N10:N47)</f>
        <v>183272.357</v>
      </c>
      <c r="O9" s="117">
        <f>SUM(O10:O47)</f>
        <v>95423.61899999998</v>
      </c>
      <c r="P9" s="118">
        <f>SUM(P10:P47)</f>
        <v>49504.51397</v>
      </c>
      <c r="Q9" s="117">
        <f>SUM(Q10:Q47)</f>
        <v>16913.825</v>
      </c>
      <c r="R9" s="116">
        <f>SUM(N9:Q9)</f>
        <v>345114.31497</v>
      </c>
      <c r="S9" s="507">
        <f>R9/$R$9</f>
        <v>1</v>
      </c>
      <c r="T9" s="119">
        <f>SUM(T10:T47)</f>
        <v>194732.417</v>
      </c>
      <c r="U9" s="117">
        <f>SUM(U10:U47)</f>
        <v>107672.37800000008</v>
      </c>
      <c r="V9" s="118">
        <f>SUM(V10:V47)</f>
        <v>29583.096000000005</v>
      </c>
      <c r="W9" s="117">
        <f>SUM(W10:W47)</f>
        <v>10790.143000000002</v>
      </c>
      <c r="X9" s="116">
        <f>SUM(T9:W9)</f>
        <v>342778.03400000004</v>
      </c>
      <c r="Y9" s="115">
        <f>IF(ISERROR(R9/X9-1),"         /0",(R9/X9-1))</f>
        <v>0.006815725449898391</v>
      </c>
    </row>
    <row r="10" spans="1:25" ht="19.5" customHeight="1" thickTop="1">
      <c r="A10" s="442" t="s">
        <v>169</v>
      </c>
      <c r="B10" s="444">
        <v>8364.459</v>
      </c>
      <c r="C10" s="445">
        <v>4808.8640000000005</v>
      </c>
      <c r="D10" s="446">
        <v>0</v>
      </c>
      <c r="E10" s="445">
        <v>0</v>
      </c>
      <c r="F10" s="447">
        <f>SUM(B10:E10)</f>
        <v>13173.323</v>
      </c>
      <c r="G10" s="448">
        <f>F10/$F$9</f>
        <v>0.26900021953620673</v>
      </c>
      <c r="H10" s="449">
        <v>8916.642000000002</v>
      </c>
      <c r="I10" s="445">
        <v>5622.540000000001</v>
      </c>
      <c r="J10" s="446"/>
      <c r="K10" s="445"/>
      <c r="L10" s="447">
        <f>SUM(H10:K10)</f>
        <v>14539.182000000003</v>
      </c>
      <c r="M10" s="450">
        <f>IF(ISERROR(F10/L10-1),"         /0",(F10/L10-1))</f>
        <v>-0.09394331813165291</v>
      </c>
      <c r="N10" s="444">
        <v>59874.59299999999</v>
      </c>
      <c r="O10" s="445">
        <v>30002.791999999994</v>
      </c>
      <c r="P10" s="446">
        <v>2942.6059999999998</v>
      </c>
      <c r="Q10" s="445">
        <v>893.5569999999999</v>
      </c>
      <c r="R10" s="447">
        <f>SUM(N10:Q10)</f>
        <v>93713.54799999998</v>
      </c>
      <c r="S10" s="448">
        <f>R10/$R$9</f>
        <v>0.27154349713991516</v>
      </c>
      <c r="T10" s="449">
        <v>65232.358</v>
      </c>
      <c r="U10" s="445">
        <v>37904.86900000001</v>
      </c>
      <c r="V10" s="446"/>
      <c r="W10" s="445"/>
      <c r="X10" s="447">
        <f>SUM(T10:W10)</f>
        <v>103137.22700000001</v>
      </c>
      <c r="Y10" s="451">
        <f>IF(ISERROR(R10/X10-1),"         /0",IF(R10/X10&gt;5,"  *  ",(R10/X10-1)))</f>
        <v>-0.09137029639162231</v>
      </c>
    </row>
    <row r="11" spans="1:25" ht="19.5" customHeight="1">
      <c r="A11" s="452" t="s">
        <v>154</v>
      </c>
      <c r="B11" s="404">
        <v>2621.9140000000007</v>
      </c>
      <c r="C11" s="405">
        <v>2309.571</v>
      </c>
      <c r="D11" s="406">
        <v>0</v>
      </c>
      <c r="E11" s="405">
        <v>0</v>
      </c>
      <c r="F11" s="407">
        <f>SUM(B11:E11)</f>
        <v>4931.485000000001</v>
      </c>
      <c r="G11" s="408">
        <f>F11/$F$9</f>
        <v>0.10070128453082874</v>
      </c>
      <c r="H11" s="409">
        <v>2221.6600000000003</v>
      </c>
      <c r="I11" s="405">
        <v>2070.7630000000004</v>
      </c>
      <c r="J11" s="406">
        <v>0</v>
      </c>
      <c r="K11" s="405">
        <v>0</v>
      </c>
      <c r="L11" s="407">
        <f>SUM(H11:K11)</f>
        <v>4292.423000000001</v>
      </c>
      <c r="M11" s="410">
        <f>IF(ISERROR(F11/L11-1),"         /0",(F11/L11-1))</f>
        <v>0.14888141266599297</v>
      </c>
      <c r="N11" s="404">
        <v>17298.389999999996</v>
      </c>
      <c r="O11" s="405">
        <v>14805.894999999997</v>
      </c>
      <c r="P11" s="406">
        <v>3.316</v>
      </c>
      <c r="Q11" s="405">
        <v>0</v>
      </c>
      <c r="R11" s="407">
        <f>SUM(N11:Q11)</f>
        <v>32107.60099999999</v>
      </c>
      <c r="S11" s="408">
        <f>R11/$R$9</f>
        <v>0.09303468331295105</v>
      </c>
      <c r="T11" s="409">
        <v>13867.43700000001</v>
      </c>
      <c r="U11" s="405">
        <v>13304.452000000003</v>
      </c>
      <c r="V11" s="406">
        <v>6.797000000000001</v>
      </c>
      <c r="W11" s="405">
        <v>0</v>
      </c>
      <c r="X11" s="407">
        <f>SUM(T11:W11)</f>
        <v>27178.686000000012</v>
      </c>
      <c r="Y11" s="411">
        <f>IF(ISERROR(R11/X11-1),"         /0",IF(R11/X11&gt;5,"  *  ",(R11/X11-1)))</f>
        <v>0.18135221842586424</v>
      </c>
    </row>
    <row r="12" spans="1:25" ht="19.5" customHeight="1">
      <c r="A12" s="452" t="s">
        <v>206</v>
      </c>
      <c r="B12" s="404">
        <v>2047.577</v>
      </c>
      <c r="C12" s="405">
        <v>1119.382</v>
      </c>
      <c r="D12" s="406">
        <v>1081.839</v>
      </c>
      <c r="E12" s="405">
        <v>371.338</v>
      </c>
      <c r="F12" s="407">
        <f>SUM(B12:E12)</f>
        <v>4620.1359999999995</v>
      </c>
      <c r="G12" s="408">
        <f>F12/$F$9</f>
        <v>0.0943435151697967</v>
      </c>
      <c r="H12" s="409">
        <v>2048.6279999999997</v>
      </c>
      <c r="I12" s="405">
        <v>1296.0620000000001</v>
      </c>
      <c r="J12" s="406">
        <v>607.101</v>
      </c>
      <c r="K12" s="405">
        <v>322.61</v>
      </c>
      <c r="L12" s="407">
        <f>SUM(H12:K12)</f>
        <v>4274.401</v>
      </c>
      <c r="M12" s="410">
        <f>IF(ISERROR(F12/L12-1),"         /0",(F12/L12-1))</f>
        <v>0.08088501757322253</v>
      </c>
      <c r="N12" s="404">
        <v>15307.674</v>
      </c>
      <c r="O12" s="405">
        <v>6729.782000000002</v>
      </c>
      <c r="P12" s="406">
        <v>9084.388</v>
      </c>
      <c r="Q12" s="405">
        <v>2215.215</v>
      </c>
      <c r="R12" s="407">
        <f>SUM(N12:Q12)</f>
        <v>33337.05900000001</v>
      </c>
      <c r="S12" s="408">
        <f>R12/$R$9</f>
        <v>0.09659714927472053</v>
      </c>
      <c r="T12" s="409">
        <v>14853.125</v>
      </c>
      <c r="U12" s="405">
        <v>8901.612000000001</v>
      </c>
      <c r="V12" s="406">
        <v>6890.575</v>
      </c>
      <c r="W12" s="405">
        <v>2919.748</v>
      </c>
      <c r="X12" s="407">
        <f>SUM(T12:W12)</f>
        <v>33565.060000000005</v>
      </c>
      <c r="Y12" s="411">
        <f>IF(ISERROR(R12/X12-1),"         /0",IF(R12/X12&gt;5,"  *  ",(R12/X12-1)))</f>
        <v>-0.0067928077590206914</v>
      </c>
    </row>
    <row r="13" spans="1:25" ht="19.5" customHeight="1">
      <c r="A13" s="452" t="s">
        <v>207</v>
      </c>
      <c r="B13" s="404">
        <v>0</v>
      </c>
      <c r="C13" s="405">
        <v>0</v>
      </c>
      <c r="D13" s="406">
        <v>2346.377</v>
      </c>
      <c r="E13" s="405">
        <v>1069.997</v>
      </c>
      <c r="F13" s="407">
        <f>SUM(B13:E13)</f>
        <v>3416.374</v>
      </c>
      <c r="G13" s="408">
        <f>F13/$F$9</f>
        <v>0.06976260705197836</v>
      </c>
      <c r="H13" s="409"/>
      <c r="I13" s="405"/>
      <c r="J13" s="406">
        <v>975.418</v>
      </c>
      <c r="K13" s="405">
        <v>437.90000000000003</v>
      </c>
      <c r="L13" s="407">
        <f>SUM(H13:K13)</f>
        <v>1413.318</v>
      </c>
      <c r="M13" s="410">
        <f>IF(ISERROR(F13/L13-1),"         /0",(F13/L13-1))</f>
        <v>1.4172719798375168</v>
      </c>
      <c r="N13" s="404"/>
      <c r="O13" s="405"/>
      <c r="P13" s="406">
        <v>19508.763</v>
      </c>
      <c r="Q13" s="405">
        <v>6238.6259999999975</v>
      </c>
      <c r="R13" s="407">
        <f>SUM(N13:Q13)</f>
        <v>25747.388999999996</v>
      </c>
      <c r="S13" s="408">
        <f>R13/$R$9</f>
        <v>0.0746053927152751</v>
      </c>
      <c r="T13" s="409"/>
      <c r="U13" s="405"/>
      <c r="V13" s="406">
        <v>15571.517999999998</v>
      </c>
      <c r="W13" s="405">
        <v>5276.405000000002</v>
      </c>
      <c r="X13" s="407">
        <f>SUM(T13:W13)</f>
        <v>20847.923</v>
      </c>
      <c r="Y13" s="411">
        <f>IF(ISERROR(R13/X13-1),"         /0",IF(R13/X13&gt;5,"  *  ",(R13/X13-1)))</f>
        <v>0.23500978970423092</v>
      </c>
    </row>
    <row r="14" spans="1:25" ht="19.5" customHeight="1">
      <c r="A14" s="452" t="s">
        <v>208</v>
      </c>
      <c r="B14" s="404">
        <v>2142.821</v>
      </c>
      <c r="C14" s="405">
        <v>829.255</v>
      </c>
      <c r="D14" s="406">
        <v>0</v>
      </c>
      <c r="E14" s="405">
        <v>29.477</v>
      </c>
      <c r="F14" s="407">
        <f aca="true" t="shared" si="0" ref="F14:F27">SUM(B14:E14)</f>
        <v>3001.553</v>
      </c>
      <c r="G14" s="408">
        <f aca="true" t="shared" si="1" ref="G14:G27">F14/$F$9</f>
        <v>0.061291931880024485</v>
      </c>
      <c r="H14" s="409">
        <v>3094.125</v>
      </c>
      <c r="I14" s="405">
        <v>1609.5259999999998</v>
      </c>
      <c r="J14" s="406">
        <v>7.484</v>
      </c>
      <c r="K14" s="405">
        <v>149.347</v>
      </c>
      <c r="L14" s="407">
        <f aca="true" t="shared" si="2" ref="L14:L27">SUM(H14:K14)</f>
        <v>4860.482</v>
      </c>
      <c r="M14" s="410">
        <f aca="true" t="shared" si="3" ref="M14:M27">IF(ISERROR(F14/L14-1),"         /0",(F14/L14-1))</f>
        <v>-0.3824577480175835</v>
      </c>
      <c r="N14" s="404">
        <v>19657.941</v>
      </c>
      <c r="O14" s="405">
        <v>6304.554999999999</v>
      </c>
      <c r="P14" s="406"/>
      <c r="Q14" s="405">
        <v>43.188</v>
      </c>
      <c r="R14" s="407">
        <f aca="true" t="shared" si="4" ref="R14:R27">SUM(N14:Q14)</f>
        <v>26005.683999999997</v>
      </c>
      <c r="S14" s="408">
        <f aca="true" t="shared" si="5" ref="S14:S27">R14/$R$9</f>
        <v>0.07535382588305736</v>
      </c>
      <c r="T14" s="409">
        <v>19811.312</v>
      </c>
      <c r="U14" s="405">
        <v>8390.282000000001</v>
      </c>
      <c r="V14" s="406">
        <v>151.72000000000003</v>
      </c>
      <c r="W14" s="405">
        <v>617.4449999999999</v>
      </c>
      <c r="X14" s="407">
        <f aca="true" t="shared" si="6" ref="X14:X27">SUM(T14:W14)</f>
        <v>28970.759000000005</v>
      </c>
      <c r="Y14" s="411">
        <f aca="true" t="shared" si="7" ref="Y14:Y27">IF(ISERROR(R14/X14-1),"         /0",IF(R14/X14&gt;5,"  *  ",(R14/X14-1)))</f>
        <v>-0.10234716322068083</v>
      </c>
    </row>
    <row r="15" spans="1:25" ht="19.5" customHeight="1">
      <c r="A15" s="452" t="s">
        <v>209</v>
      </c>
      <c r="B15" s="404">
        <v>2016.904</v>
      </c>
      <c r="C15" s="405">
        <v>634.0049999999999</v>
      </c>
      <c r="D15" s="406">
        <v>0</v>
      </c>
      <c r="E15" s="405">
        <v>0</v>
      </c>
      <c r="F15" s="407">
        <f t="shared" si="0"/>
        <v>2650.9089999999997</v>
      </c>
      <c r="G15" s="408">
        <f t="shared" si="1"/>
        <v>0.054131755743824554</v>
      </c>
      <c r="H15" s="409">
        <v>3350.4469999999997</v>
      </c>
      <c r="I15" s="405">
        <v>1101.166</v>
      </c>
      <c r="J15" s="406"/>
      <c r="K15" s="405"/>
      <c r="L15" s="407">
        <f t="shared" si="2"/>
        <v>4451.612999999999</v>
      </c>
      <c r="M15" s="410">
        <f t="shared" si="3"/>
        <v>-0.40450596222088486</v>
      </c>
      <c r="N15" s="404">
        <v>16478.27</v>
      </c>
      <c r="O15" s="405">
        <v>3756.4299999999994</v>
      </c>
      <c r="P15" s="406">
        <v>9.888</v>
      </c>
      <c r="Q15" s="405"/>
      <c r="R15" s="407">
        <f t="shared" si="4"/>
        <v>20244.588</v>
      </c>
      <c r="S15" s="408">
        <f t="shared" si="5"/>
        <v>0.05866052818400134</v>
      </c>
      <c r="T15" s="409">
        <v>24794.103000000003</v>
      </c>
      <c r="U15" s="405">
        <v>6539.376</v>
      </c>
      <c r="V15" s="406"/>
      <c r="W15" s="405"/>
      <c r="X15" s="407">
        <f t="shared" si="6"/>
        <v>31333.479000000003</v>
      </c>
      <c r="Y15" s="411">
        <f t="shared" si="7"/>
        <v>-0.3538991313412725</v>
      </c>
    </row>
    <row r="16" spans="1:25" ht="19.5" customHeight="1">
      <c r="A16" s="452" t="s">
        <v>210</v>
      </c>
      <c r="B16" s="404">
        <v>0</v>
      </c>
      <c r="C16" s="405">
        <v>0</v>
      </c>
      <c r="D16" s="406">
        <v>712.468</v>
      </c>
      <c r="E16" s="405">
        <v>590.958</v>
      </c>
      <c r="F16" s="407">
        <f t="shared" si="0"/>
        <v>1303.426</v>
      </c>
      <c r="G16" s="408">
        <f t="shared" si="1"/>
        <v>0.026616054290113416</v>
      </c>
      <c r="H16" s="409"/>
      <c r="I16" s="405"/>
      <c r="J16" s="406"/>
      <c r="K16" s="405"/>
      <c r="L16" s="407">
        <f t="shared" si="2"/>
        <v>0</v>
      </c>
      <c r="M16" s="410" t="str">
        <f t="shared" si="3"/>
        <v>         /0</v>
      </c>
      <c r="N16" s="404"/>
      <c r="O16" s="405"/>
      <c r="P16" s="406">
        <v>2288.891</v>
      </c>
      <c r="Q16" s="405">
        <v>1818.299</v>
      </c>
      <c r="R16" s="407">
        <f t="shared" si="4"/>
        <v>4107.1900000000005</v>
      </c>
      <c r="S16" s="408">
        <f t="shared" si="5"/>
        <v>0.01190095519612691</v>
      </c>
      <c r="T16" s="409"/>
      <c r="U16" s="405"/>
      <c r="V16" s="406"/>
      <c r="W16" s="405"/>
      <c r="X16" s="407">
        <f t="shared" si="6"/>
        <v>0</v>
      </c>
      <c r="Y16" s="411" t="str">
        <f t="shared" si="7"/>
        <v>         /0</v>
      </c>
    </row>
    <row r="17" spans="1:25" ht="19.5" customHeight="1">
      <c r="A17" s="452" t="s">
        <v>211</v>
      </c>
      <c r="B17" s="404">
        <v>743.577</v>
      </c>
      <c r="C17" s="405">
        <v>402.94599999999997</v>
      </c>
      <c r="D17" s="406">
        <v>0</v>
      </c>
      <c r="E17" s="405">
        <v>0</v>
      </c>
      <c r="F17" s="407">
        <f t="shared" si="0"/>
        <v>1146.523</v>
      </c>
      <c r="G17" s="408">
        <f t="shared" si="1"/>
        <v>0.02341208354970954</v>
      </c>
      <c r="H17" s="409">
        <v>595.944</v>
      </c>
      <c r="I17" s="405">
        <v>477.299</v>
      </c>
      <c r="J17" s="406"/>
      <c r="K17" s="405"/>
      <c r="L17" s="407">
        <f t="shared" si="2"/>
        <v>1073.243</v>
      </c>
      <c r="M17" s="410">
        <f t="shared" si="3"/>
        <v>0.06827903839111915</v>
      </c>
      <c r="N17" s="404">
        <v>4622.999</v>
      </c>
      <c r="O17" s="405">
        <v>2719.488</v>
      </c>
      <c r="P17" s="406"/>
      <c r="Q17" s="405"/>
      <c r="R17" s="407">
        <f t="shared" si="4"/>
        <v>7342.486999999999</v>
      </c>
      <c r="S17" s="408">
        <f t="shared" si="5"/>
        <v>0.021275521418571888</v>
      </c>
      <c r="T17" s="409">
        <v>2540.5599999999995</v>
      </c>
      <c r="U17" s="405">
        <v>2183.208</v>
      </c>
      <c r="V17" s="406"/>
      <c r="W17" s="405"/>
      <c r="X17" s="407">
        <f t="shared" si="6"/>
        <v>4723.768</v>
      </c>
      <c r="Y17" s="411">
        <f t="shared" si="7"/>
        <v>0.5543707904367867</v>
      </c>
    </row>
    <row r="18" spans="1:25" ht="19.5" customHeight="1">
      <c r="A18" s="452" t="s">
        <v>212</v>
      </c>
      <c r="B18" s="404">
        <v>0</v>
      </c>
      <c r="C18" s="405">
        <v>0</v>
      </c>
      <c r="D18" s="406">
        <v>716.799</v>
      </c>
      <c r="E18" s="405">
        <v>379.224</v>
      </c>
      <c r="F18" s="407">
        <f t="shared" si="0"/>
        <v>1096.023</v>
      </c>
      <c r="G18" s="408">
        <f t="shared" si="1"/>
        <v>0.02238086985468525</v>
      </c>
      <c r="H18" s="409"/>
      <c r="I18" s="405"/>
      <c r="J18" s="406">
        <v>1007.8979999999999</v>
      </c>
      <c r="K18" s="405">
        <v>358.40799999999996</v>
      </c>
      <c r="L18" s="407">
        <f t="shared" si="2"/>
        <v>1366.3059999999998</v>
      </c>
      <c r="M18" s="410">
        <f t="shared" si="3"/>
        <v>-0.19782025402801418</v>
      </c>
      <c r="N18" s="404"/>
      <c r="O18" s="405"/>
      <c r="P18" s="406">
        <v>5445.737</v>
      </c>
      <c r="Q18" s="405">
        <v>1368.2939999999999</v>
      </c>
      <c r="R18" s="407">
        <f t="shared" si="4"/>
        <v>6814.031</v>
      </c>
      <c r="S18" s="408">
        <f t="shared" si="5"/>
        <v>0.019744272272775264</v>
      </c>
      <c r="T18" s="409"/>
      <c r="U18" s="405"/>
      <c r="V18" s="406">
        <v>5282.76</v>
      </c>
      <c r="W18" s="405">
        <v>1042.894</v>
      </c>
      <c r="X18" s="407">
        <f t="shared" si="6"/>
        <v>6325.654</v>
      </c>
      <c r="Y18" s="411">
        <f t="shared" si="7"/>
        <v>0.07720577192492661</v>
      </c>
    </row>
    <row r="19" spans="1:25" ht="19.5" customHeight="1">
      <c r="A19" s="452" t="s">
        <v>155</v>
      </c>
      <c r="B19" s="404">
        <v>663.283</v>
      </c>
      <c r="C19" s="405">
        <v>376.725</v>
      </c>
      <c r="D19" s="406">
        <v>0</v>
      </c>
      <c r="E19" s="405">
        <v>0</v>
      </c>
      <c r="F19" s="407">
        <f t="shared" si="0"/>
        <v>1040.008</v>
      </c>
      <c r="G19" s="408">
        <f t="shared" si="1"/>
        <v>0.021237039456135046</v>
      </c>
      <c r="H19" s="409">
        <v>725.886</v>
      </c>
      <c r="I19" s="405">
        <v>391.473</v>
      </c>
      <c r="J19" s="406"/>
      <c r="K19" s="405"/>
      <c r="L19" s="407">
        <f t="shared" si="2"/>
        <v>1117.359</v>
      </c>
      <c r="M19" s="410">
        <f t="shared" si="3"/>
        <v>-0.06922663172713506</v>
      </c>
      <c r="N19" s="404">
        <v>4802.799000000001</v>
      </c>
      <c r="O19" s="405">
        <v>2233.3600000000006</v>
      </c>
      <c r="P19" s="406">
        <v>0</v>
      </c>
      <c r="Q19" s="405">
        <v>0</v>
      </c>
      <c r="R19" s="407">
        <f t="shared" si="4"/>
        <v>7036.1590000000015</v>
      </c>
      <c r="S19" s="408">
        <f t="shared" si="5"/>
        <v>0.020387908280801503</v>
      </c>
      <c r="T19" s="409">
        <v>3510.395</v>
      </c>
      <c r="U19" s="405">
        <v>2109.0389999999998</v>
      </c>
      <c r="V19" s="406">
        <v>0</v>
      </c>
      <c r="W19" s="405">
        <v>0</v>
      </c>
      <c r="X19" s="407">
        <f t="shared" si="6"/>
        <v>5619.433999999999</v>
      </c>
      <c r="Y19" s="411">
        <f t="shared" si="7"/>
        <v>0.25211168954026375</v>
      </c>
    </row>
    <row r="20" spans="1:25" ht="19.5" customHeight="1">
      <c r="A20" s="452" t="s">
        <v>213</v>
      </c>
      <c r="B20" s="404">
        <v>602.26</v>
      </c>
      <c r="C20" s="405">
        <v>428.84000000000003</v>
      </c>
      <c r="D20" s="406">
        <v>0</v>
      </c>
      <c r="E20" s="405">
        <v>0</v>
      </c>
      <c r="F20" s="407">
        <f t="shared" si="0"/>
        <v>1031.1</v>
      </c>
      <c r="G20" s="408">
        <f t="shared" si="1"/>
        <v>0.02105513744434739</v>
      </c>
      <c r="H20" s="409">
        <v>858.3779999999999</v>
      </c>
      <c r="I20" s="405"/>
      <c r="J20" s="406"/>
      <c r="K20" s="405"/>
      <c r="L20" s="407">
        <f t="shared" si="2"/>
        <v>858.3779999999999</v>
      </c>
      <c r="M20" s="410">
        <f t="shared" si="3"/>
        <v>0.20121904335852037</v>
      </c>
      <c r="N20" s="404">
        <v>5274.843000000001</v>
      </c>
      <c r="O20" s="405">
        <v>3330.355</v>
      </c>
      <c r="P20" s="406"/>
      <c r="Q20" s="405"/>
      <c r="R20" s="407">
        <f t="shared" si="4"/>
        <v>8605.198</v>
      </c>
      <c r="S20" s="408">
        <f t="shared" si="5"/>
        <v>0.024934340961046575</v>
      </c>
      <c r="T20" s="409">
        <v>7270.3899999999985</v>
      </c>
      <c r="U20" s="405"/>
      <c r="V20" s="406"/>
      <c r="W20" s="405"/>
      <c r="X20" s="407">
        <f t="shared" si="6"/>
        <v>7270.3899999999985</v>
      </c>
      <c r="Y20" s="411">
        <f t="shared" si="7"/>
        <v>0.18359510287618708</v>
      </c>
    </row>
    <row r="21" spans="1:25" ht="19.5" customHeight="1">
      <c r="A21" s="452" t="s">
        <v>180</v>
      </c>
      <c r="B21" s="404">
        <v>515.11</v>
      </c>
      <c r="C21" s="405">
        <v>493.628</v>
      </c>
      <c r="D21" s="406">
        <v>0</v>
      </c>
      <c r="E21" s="405">
        <v>0</v>
      </c>
      <c r="F21" s="407">
        <f>SUM(B21:E21)</f>
        <v>1008.738</v>
      </c>
      <c r="G21" s="408">
        <f>F21/$F$9</f>
        <v>0.020598503768146738</v>
      </c>
      <c r="H21" s="409">
        <v>312.772</v>
      </c>
      <c r="I21" s="405">
        <v>642.039</v>
      </c>
      <c r="J21" s="406"/>
      <c r="K21" s="405"/>
      <c r="L21" s="407">
        <f>SUM(H21:K21)</f>
        <v>954.8109999999999</v>
      </c>
      <c r="M21" s="410">
        <f>IF(ISERROR(F21/L21-1),"         /0",(F21/L21-1))</f>
        <v>0.05647924039417229</v>
      </c>
      <c r="N21" s="404">
        <v>2961.427</v>
      </c>
      <c r="O21" s="405">
        <v>4699.84</v>
      </c>
      <c r="P21" s="406"/>
      <c r="Q21" s="405"/>
      <c r="R21" s="407">
        <f>SUM(N21:Q21)</f>
        <v>7661.267</v>
      </c>
      <c r="S21" s="408">
        <f>R21/$R$9</f>
        <v>0.022199215354674513</v>
      </c>
      <c r="T21" s="409">
        <v>1980.5009999999997</v>
      </c>
      <c r="U21" s="405">
        <v>4945.205</v>
      </c>
      <c r="V21" s="406"/>
      <c r="W21" s="405"/>
      <c r="X21" s="407">
        <f>SUM(T21:W21)</f>
        <v>6925.706</v>
      </c>
      <c r="Y21" s="411">
        <f>IF(ISERROR(R21/X21-1),"         /0",IF(R21/X21&gt;5,"  *  ",(R21/X21-1)))</f>
        <v>0.10620736716227919</v>
      </c>
    </row>
    <row r="22" spans="1:25" ht="19.5" customHeight="1">
      <c r="A22" s="452" t="s">
        <v>214</v>
      </c>
      <c r="B22" s="404">
        <v>0</v>
      </c>
      <c r="C22" s="405">
        <v>0</v>
      </c>
      <c r="D22" s="406">
        <v>590.779</v>
      </c>
      <c r="E22" s="405">
        <v>361.047</v>
      </c>
      <c r="F22" s="407">
        <f>SUM(B22:E22)</f>
        <v>951.826</v>
      </c>
      <c r="G22" s="408">
        <f>F22/$F$9</f>
        <v>0.019436356563964117</v>
      </c>
      <c r="H22" s="409"/>
      <c r="I22" s="405"/>
      <c r="J22" s="406"/>
      <c r="K22" s="405"/>
      <c r="L22" s="407">
        <f>SUM(H22:K22)</f>
        <v>0</v>
      </c>
      <c r="M22" s="410" t="str">
        <f>IF(ISERROR(F22/L22-1),"         /0",(F22/L22-1))</f>
        <v>         /0</v>
      </c>
      <c r="N22" s="404"/>
      <c r="O22" s="405"/>
      <c r="P22" s="406">
        <v>3172.299</v>
      </c>
      <c r="Q22" s="405">
        <v>957.879</v>
      </c>
      <c r="R22" s="407">
        <f>SUM(N22:Q22)</f>
        <v>4130.178</v>
      </c>
      <c r="S22" s="408">
        <f>R22/$R$9</f>
        <v>0.011967565009173921</v>
      </c>
      <c r="T22" s="409"/>
      <c r="U22" s="405"/>
      <c r="V22" s="406"/>
      <c r="W22" s="405"/>
      <c r="X22" s="407">
        <f>SUM(T22:W22)</f>
        <v>0</v>
      </c>
      <c r="Y22" s="411" t="str">
        <f>IF(ISERROR(R22/X22-1),"         /0",IF(R22/X22&gt;5,"  *  ",(R22/X22-1)))</f>
        <v>         /0</v>
      </c>
    </row>
    <row r="23" spans="1:25" ht="19.5" customHeight="1">
      <c r="A23" s="452" t="s">
        <v>215</v>
      </c>
      <c r="B23" s="404">
        <v>809.0830000000001</v>
      </c>
      <c r="C23" s="405">
        <v>16.723999999999997</v>
      </c>
      <c r="D23" s="406">
        <v>0</v>
      </c>
      <c r="E23" s="405">
        <v>0</v>
      </c>
      <c r="F23" s="407">
        <f>SUM(B23:E23)</f>
        <v>825.8070000000001</v>
      </c>
      <c r="G23" s="408">
        <f>F23/$F$9</f>
        <v>0.016863039363305393</v>
      </c>
      <c r="H23" s="409">
        <v>711.729</v>
      </c>
      <c r="I23" s="405">
        <v>65.264</v>
      </c>
      <c r="J23" s="406"/>
      <c r="K23" s="405"/>
      <c r="L23" s="407">
        <f>SUM(H23:K23)</f>
        <v>776.993</v>
      </c>
      <c r="M23" s="410">
        <f>IF(ISERROR(F23/L23-1),"         /0",(F23/L23-1))</f>
        <v>0.06282424680788634</v>
      </c>
      <c r="N23" s="404">
        <v>7245.352000000001</v>
      </c>
      <c r="O23" s="405">
        <v>376.23700000000014</v>
      </c>
      <c r="P23" s="406"/>
      <c r="Q23" s="405">
        <v>26.624</v>
      </c>
      <c r="R23" s="407">
        <f>SUM(N23:Q23)</f>
        <v>7648.213000000001</v>
      </c>
      <c r="S23" s="408">
        <f>R23/$R$9</f>
        <v>0.022161390206792326</v>
      </c>
      <c r="T23" s="409">
        <v>5587.401999999999</v>
      </c>
      <c r="U23" s="405">
        <v>214.23899999999998</v>
      </c>
      <c r="V23" s="406"/>
      <c r="W23" s="405"/>
      <c r="X23" s="407">
        <f>SUM(T23:W23)</f>
        <v>5801.640999999999</v>
      </c>
      <c r="Y23" s="411">
        <f>IF(ISERROR(R23/X23-1),"         /0",IF(R23/X23&gt;5,"  *  ",(R23/X23-1)))</f>
        <v>0.31828443021552055</v>
      </c>
    </row>
    <row r="24" spans="1:25" ht="19.5" customHeight="1">
      <c r="A24" s="452" t="s">
        <v>166</v>
      </c>
      <c r="B24" s="404">
        <v>469.31899999999996</v>
      </c>
      <c r="C24" s="405">
        <v>325.98100000000005</v>
      </c>
      <c r="D24" s="406">
        <v>0</v>
      </c>
      <c r="E24" s="405">
        <v>0</v>
      </c>
      <c r="F24" s="407">
        <f>SUM(B24:E24)</f>
        <v>795.3</v>
      </c>
      <c r="G24" s="408">
        <f>F24/$F$9</f>
        <v>0.016240084191144876</v>
      </c>
      <c r="H24" s="409">
        <v>585.916</v>
      </c>
      <c r="I24" s="405">
        <v>408.15299999999996</v>
      </c>
      <c r="J24" s="406"/>
      <c r="K24" s="405"/>
      <c r="L24" s="407">
        <f>SUM(H24:K24)</f>
        <v>994.069</v>
      </c>
      <c r="M24" s="410">
        <f>IF(ISERROR(F24/L24-1),"         /0",(F24/L24-1))</f>
        <v>-0.1999549327058786</v>
      </c>
      <c r="N24" s="404">
        <v>2757.0029999999997</v>
      </c>
      <c r="O24" s="405">
        <v>1630.683</v>
      </c>
      <c r="P24" s="406"/>
      <c r="Q24" s="405"/>
      <c r="R24" s="407">
        <f>SUM(N24:Q24)</f>
        <v>4387.686</v>
      </c>
      <c r="S24" s="408">
        <f>R24/$R$9</f>
        <v>0.012713717773142534</v>
      </c>
      <c r="T24" s="409">
        <v>4036.0620000000004</v>
      </c>
      <c r="U24" s="405">
        <v>3073.687000000001</v>
      </c>
      <c r="V24" s="406"/>
      <c r="W24" s="405"/>
      <c r="X24" s="407">
        <f>SUM(T24:W24)</f>
        <v>7109.749000000002</v>
      </c>
      <c r="Y24" s="411">
        <f>IF(ISERROR(R24/X24-1),"         /0",IF(R24/X24&gt;5,"  *  ",(R24/X24-1)))</f>
        <v>-0.38286344567157027</v>
      </c>
    </row>
    <row r="25" spans="1:25" ht="19.5" customHeight="1">
      <c r="A25" s="452" t="s">
        <v>167</v>
      </c>
      <c r="B25" s="404">
        <v>506.25700000000006</v>
      </c>
      <c r="C25" s="405">
        <v>173.359</v>
      </c>
      <c r="D25" s="406">
        <v>0</v>
      </c>
      <c r="E25" s="405">
        <v>0</v>
      </c>
      <c r="F25" s="407">
        <f>SUM(B25:E25)</f>
        <v>679.6160000000001</v>
      </c>
      <c r="G25" s="408">
        <f>F25/$F$9</f>
        <v>0.013877808446685675</v>
      </c>
      <c r="H25" s="409">
        <v>334.685</v>
      </c>
      <c r="I25" s="405">
        <v>116.48</v>
      </c>
      <c r="J25" s="406"/>
      <c r="K25" s="405"/>
      <c r="L25" s="407">
        <f>SUM(H25:K25)</f>
        <v>451.165</v>
      </c>
      <c r="M25" s="410">
        <f>IF(ISERROR(F25/L25-1),"         /0",(F25/L25-1))</f>
        <v>0.5063579843294583</v>
      </c>
      <c r="N25" s="404">
        <v>2859.8340000000003</v>
      </c>
      <c r="O25" s="405">
        <v>1113.5549999999998</v>
      </c>
      <c r="P25" s="406"/>
      <c r="Q25" s="405"/>
      <c r="R25" s="407">
        <f>SUM(N25:Q25)</f>
        <v>3973.389</v>
      </c>
      <c r="S25" s="408">
        <f>R25/$R$9</f>
        <v>0.011513254674311026</v>
      </c>
      <c r="T25" s="409">
        <v>3191.2029999999995</v>
      </c>
      <c r="U25" s="405">
        <v>2353.3799999999997</v>
      </c>
      <c r="V25" s="406"/>
      <c r="W25" s="405"/>
      <c r="X25" s="407">
        <f>SUM(T25:W25)</f>
        <v>5544.582999999999</v>
      </c>
      <c r="Y25" s="411">
        <f>IF(ISERROR(R25/X25-1),"         /0",IF(R25/X25&gt;5,"  *  ",(R25/X25-1)))</f>
        <v>-0.2833746018411121</v>
      </c>
    </row>
    <row r="26" spans="1:25" ht="19.5" customHeight="1">
      <c r="A26" s="452" t="s">
        <v>216</v>
      </c>
      <c r="B26" s="404">
        <v>611.142</v>
      </c>
      <c r="C26" s="405">
        <v>65.473</v>
      </c>
      <c r="D26" s="406">
        <v>0</v>
      </c>
      <c r="E26" s="405">
        <v>0</v>
      </c>
      <c r="F26" s="407">
        <f t="shared" si="0"/>
        <v>676.615</v>
      </c>
      <c r="G26" s="408">
        <f t="shared" si="1"/>
        <v>0.013816527807106111</v>
      </c>
      <c r="H26" s="409">
        <v>388.135</v>
      </c>
      <c r="I26" s="405">
        <v>217.957</v>
      </c>
      <c r="J26" s="406"/>
      <c r="K26" s="405"/>
      <c r="L26" s="407">
        <f t="shared" si="2"/>
        <v>606.092</v>
      </c>
      <c r="M26" s="410">
        <f t="shared" si="3"/>
        <v>0.11635692271140363</v>
      </c>
      <c r="N26" s="404">
        <v>3973.6639999999998</v>
      </c>
      <c r="O26" s="405">
        <v>771.4669999999999</v>
      </c>
      <c r="P26" s="406">
        <v>96.968</v>
      </c>
      <c r="Q26" s="405">
        <v>11.984</v>
      </c>
      <c r="R26" s="407">
        <f t="shared" si="4"/>
        <v>4854.083</v>
      </c>
      <c r="S26" s="408">
        <f t="shared" si="5"/>
        <v>0.014065145342991506</v>
      </c>
      <c r="T26" s="409">
        <v>5177.067</v>
      </c>
      <c r="U26" s="405">
        <v>881.164</v>
      </c>
      <c r="V26" s="406">
        <v>610.775</v>
      </c>
      <c r="W26" s="405">
        <v>5.879</v>
      </c>
      <c r="X26" s="407">
        <f t="shared" si="6"/>
        <v>6674.884999999999</v>
      </c>
      <c r="Y26" s="411">
        <f t="shared" si="7"/>
        <v>-0.27278402549257397</v>
      </c>
    </row>
    <row r="27" spans="1:25" ht="19.5" customHeight="1">
      <c r="A27" s="452" t="s">
        <v>217</v>
      </c>
      <c r="B27" s="404">
        <v>315.379</v>
      </c>
      <c r="C27" s="405">
        <v>334.251</v>
      </c>
      <c r="D27" s="406">
        <v>0</v>
      </c>
      <c r="E27" s="405">
        <v>0</v>
      </c>
      <c r="F27" s="407">
        <f t="shared" si="0"/>
        <v>649.63</v>
      </c>
      <c r="G27" s="408">
        <f t="shared" si="1"/>
        <v>0.013265492132646103</v>
      </c>
      <c r="H27" s="409">
        <v>372.144</v>
      </c>
      <c r="I27" s="405">
        <v>391.981</v>
      </c>
      <c r="J27" s="406"/>
      <c r="K27" s="405"/>
      <c r="L27" s="407">
        <f t="shared" si="2"/>
        <v>764.125</v>
      </c>
      <c r="M27" s="410">
        <f t="shared" si="3"/>
        <v>-0.14983805005725503</v>
      </c>
      <c r="N27" s="404">
        <v>2073.1659999999997</v>
      </c>
      <c r="O27" s="405">
        <v>2317.74</v>
      </c>
      <c r="P27" s="406"/>
      <c r="Q27" s="405"/>
      <c r="R27" s="407">
        <f t="shared" si="4"/>
        <v>4390.905999999999</v>
      </c>
      <c r="S27" s="408">
        <f t="shared" si="5"/>
        <v>0.012723048014921346</v>
      </c>
      <c r="T27" s="409">
        <v>2290.4980000000005</v>
      </c>
      <c r="U27" s="405">
        <v>2299.411</v>
      </c>
      <c r="V27" s="406"/>
      <c r="W27" s="405"/>
      <c r="X27" s="407">
        <f t="shared" si="6"/>
        <v>4589.909000000001</v>
      </c>
      <c r="Y27" s="411">
        <f t="shared" si="7"/>
        <v>-0.04335663299642789</v>
      </c>
    </row>
    <row r="28" spans="1:25" ht="19.5" customHeight="1">
      <c r="A28" s="452" t="s">
        <v>160</v>
      </c>
      <c r="B28" s="404">
        <v>472.7319999999999</v>
      </c>
      <c r="C28" s="405">
        <v>124.829</v>
      </c>
      <c r="D28" s="406">
        <v>0</v>
      </c>
      <c r="E28" s="405">
        <v>0</v>
      </c>
      <c r="F28" s="407">
        <f>SUM(B28:E28)</f>
        <v>597.5609999999999</v>
      </c>
      <c r="G28" s="408">
        <f>F28/$F$9</f>
        <v>0.01220223934281997</v>
      </c>
      <c r="H28" s="409">
        <v>152.47799999999998</v>
      </c>
      <c r="I28" s="405">
        <v>80.14799999999998</v>
      </c>
      <c r="J28" s="406"/>
      <c r="K28" s="405"/>
      <c r="L28" s="407">
        <f>SUM(H28:K28)</f>
        <v>232.62599999999998</v>
      </c>
      <c r="M28" s="410">
        <f aca="true" t="shared" si="8" ref="M28:M34">IF(ISERROR(F28/L28-1),"         /0",(F28/L28-1))</f>
        <v>1.5687627350339168</v>
      </c>
      <c r="N28" s="404">
        <v>3066.508</v>
      </c>
      <c r="O28" s="405">
        <v>960.0249999999999</v>
      </c>
      <c r="P28" s="406"/>
      <c r="Q28" s="405"/>
      <c r="R28" s="407">
        <f>SUM(N28:Q28)</f>
        <v>4026.5329999999994</v>
      </c>
      <c r="S28" s="408">
        <f>R28/$R$9</f>
        <v>0.011667244229930065</v>
      </c>
      <c r="T28" s="409">
        <v>1980.8659999999998</v>
      </c>
      <c r="U28" s="405">
        <v>824.0629999999998</v>
      </c>
      <c r="V28" s="406"/>
      <c r="W28" s="405"/>
      <c r="X28" s="407">
        <f>SUM(T28:W28)</f>
        <v>2804.9289999999996</v>
      </c>
      <c r="Y28" s="411">
        <f>IF(ISERROR(R28/X28-1),"         /0",IF(R28/X28&gt;5,"  *  ",(R28/X28-1)))</f>
        <v>0.4355204712846563</v>
      </c>
    </row>
    <row r="29" spans="1:25" ht="19.5" customHeight="1">
      <c r="A29" s="452" t="s">
        <v>181</v>
      </c>
      <c r="B29" s="404">
        <v>195.168</v>
      </c>
      <c r="C29" s="405">
        <v>391.11299999999994</v>
      </c>
      <c r="D29" s="406">
        <v>0</v>
      </c>
      <c r="E29" s="405">
        <v>0</v>
      </c>
      <c r="F29" s="407">
        <f aca="true" t="shared" si="9" ref="F29:F34">SUM(B29:E29)</f>
        <v>586.281</v>
      </c>
      <c r="G29" s="408">
        <f aca="true" t="shared" si="10" ref="G29:G34">F29/$F$9</f>
        <v>0.011971900917475931</v>
      </c>
      <c r="H29" s="409">
        <v>185.705</v>
      </c>
      <c r="I29" s="405">
        <v>352.807</v>
      </c>
      <c r="J29" s="406"/>
      <c r="K29" s="405"/>
      <c r="L29" s="407">
        <f aca="true" t="shared" si="11" ref="L29:L34">SUM(H29:K29)</f>
        <v>538.5120000000001</v>
      </c>
      <c r="M29" s="410">
        <f t="shared" si="8"/>
        <v>0.0887055441661464</v>
      </c>
      <c r="N29" s="404">
        <v>1415.6980000000003</v>
      </c>
      <c r="O29" s="405">
        <v>2816.2300000000005</v>
      </c>
      <c r="P29" s="406"/>
      <c r="Q29" s="405"/>
      <c r="R29" s="407">
        <f aca="true" t="shared" si="12" ref="R29:R34">SUM(N29:Q29)</f>
        <v>4231.928000000001</v>
      </c>
      <c r="S29" s="408">
        <f aca="true" t="shared" si="13" ref="S29:S34">R29/$R$9</f>
        <v>0.01226239485420323</v>
      </c>
      <c r="T29" s="409">
        <v>1398.5379999999998</v>
      </c>
      <c r="U29" s="405">
        <v>2207.4590000000003</v>
      </c>
      <c r="V29" s="406"/>
      <c r="W29" s="405"/>
      <c r="X29" s="407">
        <f aca="true" t="shared" si="14" ref="X29:X34">SUM(T29:W29)</f>
        <v>3605.9970000000003</v>
      </c>
      <c r="Y29" s="411">
        <f aca="true" t="shared" si="15" ref="Y29:Y34">IF(ISERROR(R29/X29-1),"         /0",IF(R29/X29&gt;5,"  *  ",(R29/X29-1)))</f>
        <v>0.17358056592947824</v>
      </c>
    </row>
    <row r="30" spans="1:25" ht="19.5" customHeight="1">
      <c r="A30" s="452" t="s">
        <v>218</v>
      </c>
      <c r="B30" s="404">
        <v>243.78</v>
      </c>
      <c r="C30" s="405">
        <v>240.453</v>
      </c>
      <c r="D30" s="406">
        <v>0</v>
      </c>
      <c r="E30" s="405">
        <v>0</v>
      </c>
      <c r="F30" s="407">
        <f t="shared" si="9"/>
        <v>484.233</v>
      </c>
      <c r="G30" s="408">
        <f t="shared" si="10"/>
        <v>0.009888073290746457</v>
      </c>
      <c r="H30" s="409">
        <v>184.172</v>
      </c>
      <c r="I30" s="405">
        <v>151.614</v>
      </c>
      <c r="J30" s="406"/>
      <c r="K30" s="405"/>
      <c r="L30" s="407">
        <f t="shared" si="11"/>
        <v>335.786</v>
      </c>
      <c r="M30" s="410">
        <f t="shared" si="8"/>
        <v>0.44208811564508355</v>
      </c>
      <c r="N30" s="404">
        <v>1469.994</v>
      </c>
      <c r="O30" s="405">
        <v>1276.509</v>
      </c>
      <c r="P30" s="406"/>
      <c r="Q30" s="405"/>
      <c r="R30" s="407">
        <f t="shared" si="12"/>
        <v>2746.5029999999997</v>
      </c>
      <c r="S30" s="408">
        <f t="shared" si="13"/>
        <v>0.007958241315602185</v>
      </c>
      <c r="T30" s="409">
        <v>1633.377</v>
      </c>
      <c r="U30" s="405">
        <v>1200.27</v>
      </c>
      <c r="V30" s="406"/>
      <c r="W30" s="405"/>
      <c r="X30" s="407">
        <f t="shared" si="14"/>
        <v>2833.647</v>
      </c>
      <c r="Y30" s="411">
        <f t="shared" si="15"/>
        <v>-0.030753301310996073</v>
      </c>
    </row>
    <row r="31" spans="1:25" ht="19.5" customHeight="1">
      <c r="A31" s="452" t="s">
        <v>219</v>
      </c>
      <c r="B31" s="404">
        <v>0</v>
      </c>
      <c r="C31" s="405">
        <v>0</v>
      </c>
      <c r="D31" s="406">
        <v>302.173</v>
      </c>
      <c r="E31" s="405">
        <v>164.73</v>
      </c>
      <c r="F31" s="407">
        <f t="shared" si="9"/>
        <v>466.903</v>
      </c>
      <c r="G31" s="408">
        <f t="shared" si="10"/>
        <v>0.009534193422731192</v>
      </c>
      <c r="H31" s="409"/>
      <c r="I31" s="405"/>
      <c r="J31" s="406"/>
      <c r="K31" s="405"/>
      <c r="L31" s="407">
        <f t="shared" si="11"/>
        <v>0</v>
      </c>
      <c r="M31" s="410" t="str">
        <f t="shared" si="8"/>
        <v>         /0</v>
      </c>
      <c r="N31" s="404"/>
      <c r="O31" s="405"/>
      <c r="P31" s="406">
        <v>1160.414</v>
      </c>
      <c r="Q31" s="405">
        <v>786.577</v>
      </c>
      <c r="R31" s="407">
        <f t="shared" si="12"/>
        <v>1946.991</v>
      </c>
      <c r="S31" s="408">
        <f t="shared" si="13"/>
        <v>0.005641582848191178</v>
      </c>
      <c r="T31" s="409"/>
      <c r="U31" s="405"/>
      <c r="V31" s="406"/>
      <c r="W31" s="405"/>
      <c r="X31" s="407">
        <f t="shared" si="14"/>
        <v>0</v>
      </c>
      <c r="Y31" s="411" t="str">
        <f t="shared" si="15"/>
        <v>         /0</v>
      </c>
    </row>
    <row r="32" spans="1:25" ht="19.5" customHeight="1">
      <c r="A32" s="452" t="s">
        <v>174</v>
      </c>
      <c r="B32" s="404">
        <v>206.321</v>
      </c>
      <c r="C32" s="405">
        <v>258.634</v>
      </c>
      <c r="D32" s="406">
        <v>0</v>
      </c>
      <c r="E32" s="405">
        <v>0</v>
      </c>
      <c r="F32" s="407">
        <f t="shared" si="9"/>
        <v>464.95500000000004</v>
      </c>
      <c r="G32" s="408">
        <f t="shared" si="10"/>
        <v>0.009494415120198373</v>
      </c>
      <c r="H32" s="409">
        <v>154.385</v>
      </c>
      <c r="I32" s="405">
        <v>244.87199999999999</v>
      </c>
      <c r="J32" s="406"/>
      <c r="K32" s="405"/>
      <c r="L32" s="407">
        <f t="shared" si="11"/>
        <v>399.25699999999995</v>
      </c>
      <c r="M32" s="410">
        <f t="shared" si="8"/>
        <v>0.16455065283764614</v>
      </c>
      <c r="N32" s="404">
        <v>936.6539999999999</v>
      </c>
      <c r="O32" s="405">
        <v>1574.0629999999999</v>
      </c>
      <c r="P32" s="406"/>
      <c r="Q32" s="405"/>
      <c r="R32" s="407">
        <f t="shared" si="12"/>
        <v>2510.7169999999996</v>
      </c>
      <c r="S32" s="408">
        <f t="shared" si="13"/>
        <v>0.00727503001496258</v>
      </c>
      <c r="T32" s="409">
        <v>1011.7620000000001</v>
      </c>
      <c r="U32" s="405">
        <v>1583.0020000000002</v>
      </c>
      <c r="V32" s="406"/>
      <c r="W32" s="405"/>
      <c r="X32" s="407">
        <f t="shared" si="14"/>
        <v>2594.764</v>
      </c>
      <c r="Y32" s="411">
        <f t="shared" si="15"/>
        <v>-0.0323909997209767</v>
      </c>
    </row>
    <row r="33" spans="1:25" ht="19.5" customHeight="1">
      <c r="A33" s="452" t="s">
        <v>203</v>
      </c>
      <c r="B33" s="404">
        <v>0</v>
      </c>
      <c r="C33" s="405">
        <v>0.9</v>
      </c>
      <c r="D33" s="406">
        <v>376.55100000000004</v>
      </c>
      <c r="E33" s="405">
        <v>42.318999999999996</v>
      </c>
      <c r="F33" s="407">
        <f t="shared" si="9"/>
        <v>419.77000000000004</v>
      </c>
      <c r="G33" s="408">
        <f t="shared" si="10"/>
        <v>0.008571734114066245</v>
      </c>
      <c r="H33" s="409">
        <v>0</v>
      </c>
      <c r="I33" s="405">
        <v>0</v>
      </c>
      <c r="J33" s="406">
        <v>8.48</v>
      </c>
      <c r="K33" s="405">
        <v>39.941</v>
      </c>
      <c r="L33" s="407">
        <f t="shared" si="11"/>
        <v>48.42100000000001</v>
      </c>
      <c r="M33" s="410">
        <f t="shared" si="8"/>
        <v>7.66917246649181</v>
      </c>
      <c r="N33" s="404">
        <v>0.28</v>
      </c>
      <c r="O33" s="405">
        <v>1.5</v>
      </c>
      <c r="P33" s="406">
        <v>1476.112</v>
      </c>
      <c r="Q33" s="405">
        <v>499.829</v>
      </c>
      <c r="R33" s="407">
        <f t="shared" si="12"/>
        <v>1977.721</v>
      </c>
      <c r="S33" s="408">
        <f t="shared" si="13"/>
        <v>0.00573062580777595</v>
      </c>
      <c r="T33" s="409">
        <v>0</v>
      </c>
      <c r="U33" s="405">
        <v>0.3</v>
      </c>
      <c r="V33" s="406">
        <v>241.901</v>
      </c>
      <c r="W33" s="405">
        <v>158.98000000000002</v>
      </c>
      <c r="X33" s="407">
        <f t="shared" si="14"/>
        <v>401.18100000000004</v>
      </c>
      <c r="Y33" s="411">
        <f t="shared" si="15"/>
        <v>3.929747420740264</v>
      </c>
    </row>
    <row r="34" spans="1:25" ht="19.5" customHeight="1">
      <c r="A34" s="452" t="s">
        <v>220</v>
      </c>
      <c r="B34" s="404">
        <v>331.54999999999995</v>
      </c>
      <c r="C34" s="405">
        <v>30.103</v>
      </c>
      <c r="D34" s="406">
        <v>0</v>
      </c>
      <c r="E34" s="405">
        <v>16.212</v>
      </c>
      <c r="F34" s="407">
        <f t="shared" si="9"/>
        <v>377.86499999999995</v>
      </c>
      <c r="G34" s="408">
        <f t="shared" si="10"/>
        <v>0.007716030947927773</v>
      </c>
      <c r="H34" s="409">
        <v>456.35900000000004</v>
      </c>
      <c r="I34" s="405">
        <v>33.273</v>
      </c>
      <c r="J34" s="406"/>
      <c r="K34" s="405">
        <v>8.639</v>
      </c>
      <c r="L34" s="407">
        <f t="shared" si="11"/>
        <v>498.2710000000001</v>
      </c>
      <c r="M34" s="410">
        <f t="shared" si="8"/>
        <v>-0.24164761746118102</v>
      </c>
      <c r="N34" s="404">
        <v>2107.993</v>
      </c>
      <c r="O34" s="405">
        <v>99.33300000000001</v>
      </c>
      <c r="P34" s="406"/>
      <c r="Q34" s="405">
        <v>98.31500000000001</v>
      </c>
      <c r="R34" s="407">
        <f t="shared" si="12"/>
        <v>2305.641</v>
      </c>
      <c r="S34" s="408">
        <f t="shared" si="13"/>
        <v>0.006680803722095457</v>
      </c>
      <c r="T34" s="409">
        <v>3159.829</v>
      </c>
      <c r="U34" s="405">
        <v>250.595</v>
      </c>
      <c r="V34" s="406">
        <v>56.745</v>
      </c>
      <c r="W34" s="405">
        <v>285.123</v>
      </c>
      <c r="X34" s="407">
        <f t="shared" si="14"/>
        <v>3752.292</v>
      </c>
      <c r="Y34" s="411">
        <f t="shared" si="15"/>
        <v>-0.3855379591993373</v>
      </c>
    </row>
    <row r="35" spans="1:25" ht="19.5" customHeight="1">
      <c r="A35" s="452" t="s">
        <v>189</v>
      </c>
      <c r="B35" s="404">
        <v>74.31500000000001</v>
      </c>
      <c r="C35" s="405">
        <v>301.463</v>
      </c>
      <c r="D35" s="406">
        <v>0</v>
      </c>
      <c r="E35" s="405">
        <v>0</v>
      </c>
      <c r="F35" s="407">
        <f aca="true" t="shared" si="16" ref="F35:F41">SUM(B35:E35)</f>
        <v>375.778</v>
      </c>
      <c r="G35" s="408">
        <f aca="true" t="shared" si="17" ref="G35:G41">F35/$F$9</f>
        <v>0.007673414255224493</v>
      </c>
      <c r="H35" s="409">
        <v>91.134</v>
      </c>
      <c r="I35" s="405">
        <v>263.173</v>
      </c>
      <c r="J35" s="406"/>
      <c r="K35" s="405"/>
      <c r="L35" s="407">
        <f aca="true" t="shared" si="18" ref="L35:L41">SUM(H35:K35)</f>
        <v>354.307</v>
      </c>
      <c r="M35" s="410">
        <f aca="true" t="shared" si="19" ref="M35:M41">IF(ISERROR(F35/L35-1),"         /0",(F35/L35-1))</f>
        <v>0.06059998814587342</v>
      </c>
      <c r="N35" s="404">
        <v>522.759</v>
      </c>
      <c r="O35" s="405">
        <v>1942.9669999999999</v>
      </c>
      <c r="P35" s="406"/>
      <c r="Q35" s="405"/>
      <c r="R35" s="407">
        <f aca="true" t="shared" si="20" ref="R35:R41">SUM(N35:Q35)</f>
        <v>2465.7259999999997</v>
      </c>
      <c r="S35" s="408">
        <f aca="true" t="shared" si="21" ref="S35:S41">R35/$R$9</f>
        <v>0.007144664515623873</v>
      </c>
      <c r="T35" s="409">
        <v>771.384</v>
      </c>
      <c r="U35" s="405">
        <v>1891.74</v>
      </c>
      <c r="V35" s="406"/>
      <c r="W35" s="405"/>
      <c r="X35" s="407">
        <f aca="true" t="shared" si="22" ref="X35:X41">SUM(T35:W35)</f>
        <v>2663.124</v>
      </c>
      <c r="Y35" s="411">
        <f aca="true" t="shared" si="23" ref="Y35:Y41">IF(ISERROR(R35/X35-1),"         /0",IF(R35/X35&gt;5,"  *  ",(R35/X35-1)))</f>
        <v>-0.07412272203622516</v>
      </c>
    </row>
    <row r="36" spans="1:25" ht="19.5" customHeight="1">
      <c r="A36" s="452" t="s">
        <v>192</v>
      </c>
      <c r="B36" s="404">
        <v>134.546</v>
      </c>
      <c r="C36" s="405">
        <v>146.587</v>
      </c>
      <c r="D36" s="406">
        <v>0</v>
      </c>
      <c r="E36" s="405">
        <v>0</v>
      </c>
      <c r="F36" s="407">
        <f>SUM(B36:E36)</f>
        <v>281.133</v>
      </c>
      <c r="G36" s="408">
        <f>F36/$F$9</f>
        <v>0.005740756430163627</v>
      </c>
      <c r="H36" s="409">
        <v>113.387</v>
      </c>
      <c r="I36" s="405">
        <v>91.465</v>
      </c>
      <c r="J36" s="406"/>
      <c r="K36" s="405"/>
      <c r="L36" s="407">
        <f>SUM(H36:K36)</f>
        <v>204.852</v>
      </c>
      <c r="M36" s="410">
        <f>IF(ISERROR(F36/L36-1),"         /0",(F36/L36-1))</f>
        <v>0.3723712729189852</v>
      </c>
      <c r="N36" s="404">
        <v>721.8779999999999</v>
      </c>
      <c r="O36" s="405">
        <v>693.9950000000001</v>
      </c>
      <c r="P36" s="406"/>
      <c r="Q36" s="405"/>
      <c r="R36" s="407">
        <f>SUM(N36:Q36)</f>
        <v>1415.873</v>
      </c>
      <c r="S36" s="408">
        <f>R36/$R$9</f>
        <v>0.004102620316178651</v>
      </c>
      <c r="T36" s="409">
        <v>581.519</v>
      </c>
      <c r="U36" s="405">
        <v>652.334</v>
      </c>
      <c r="V36" s="406"/>
      <c r="W36" s="405"/>
      <c r="X36" s="407">
        <f>SUM(T36:W36)</f>
        <v>1233.853</v>
      </c>
      <c r="Y36" s="411">
        <f>IF(ISERROR(R36/X36-1),"         /0",IF(R36/X36&gt;5,"  *  ",(R36/X36-1)))</f>
        <v>0.14752162534758995</v>
      </c>
    </row>
    <row r="37" spans="1:25" ht="19.5" customHeight="1">
      <c r="A37" s="452" t="s">
        <v>187</v>
      </c>
      <c r="B37" s="404">
        <v>8.92</v>
      </c>
      <c r="C37" s="405">
        <v>263.665</v>
      </c>
      <c r="D37" s="406">
        <v>0</v>
      </c>
      <c r="E37" s="405">
        <v>0</v>
      </c>
      <c r="F37" s="407">
        <f t="shared" si="16"/>
        <v>272.58500000000004</v>
      </c>
      <c r="G37" s="408">
        <f t="shared" si="17"/>
        <v>0.005566205644716744</v>
      </c>
      <c r="H37" s="409">
        <v>17.174</v>
      </c>
      <c r="I37" s="405">
        <v>220.53199999999998</v>
      </c>
      <c r="J37" s="406"/>
      <c r="K37" s="405"/>
      <c r="L37" s="407">
        <f t="shared" si="18"/>
        <v>237.706</v>
      </c>
      <c r="M37" s="410">
        <f t="shared" si="19"/>
        <v>0.14673167694547073</v>
      </c>
      <c r="N37" s="404">
        <v>99.316</v>
      </c>
      <c r="O37" s="405">
        <v>1484.87</v>
      </c>
      <c r="P37" s="406"/>
      <c r="Q37" s="405"/>
      <c r="R37" s="407">
        <f t="shared" si="20"/>
        <v>1584.186</v>
      </c>
      <c r="S37" s="408">
        <f t="shared" si="21"/>
        <v>0.004590322485283491</v>
      </c>
      <c r="T37" s="409">
        <v>71.80600000000001</v>
      </c>
      <c r="U37" s="405">
        <v>1406.503</v>
      </c>
      <c r="V37" s="406"/>
      <c r="W37" s="405"/>
      <c r="X37" s="407">
        <f t="shared" si="22"/>
        <v>1478.309</v>
      </c>
      <c r="Y37" s="411">
        <f t="shared" si="23"/>
        <v>0.07162034459642741</v>
      </c>
    </row>
    <row r="38" spans="1:25" ht="19.5" customHeight="1">
      <c r="A38" s="452" t="s">
        <v>194</v>
      </c>
      <c r="B38" s="404">
        <v>107.844</v>
      </c>
      <c r="C38" s="405">
        <v>111.78699999999999</v>
      </c>
      <c r="D38" s="406">
        <v>0</v>
      </c>
      <c r="E38" s="405">
        <v>0</v>
      </c>
      <c r="F38" s="407">
        <f t="shared" si="16"/>
        <v>219.63099999999997</v>
      </c>
      <c r="G38" s="408">
        <f t="shared" si="17"/>
        <v>0.004484881090136225</v>
      </c>
      <c r="H38" s="409">
        <v>149.374</v>
      </c>
      <c r="I38" s="405">
        <v>143.839</v>
      </c>
      <c r="J38" s="406"/>
      <c r="K38" s="405"/>
      <c r="L38" s="407">
        <f t="shared" si="18"/>
        <v>293.21299999999997</v>
      </c>
      <c r="M38" s="410">
        <f t="shared" si="19"/>
        <v>-0.2509506740833456</v>
      </c>
      <c r="N38" s="404">
        <v>761.4889999999999</v>
      </c>
      <c r="O38" s="405">
        <v>817.8519999999999</v>
      </c>
      <c r="P38" s="406"/>
      <c r="Q38" s="405"/>
      <c r="R38" s="407">
        <f t="shared" si="20"/>
        <v>1579.341</v>
      </c>
      <c r="S38" s="408">
        <f t="shared" si="21"/>
        <v>0.004576283658756051</v>
      </c>
      <c r="T38" s="409">
        <v>508.71200000000005</v>
      </c>
      <c r="U38" s="405">
        <v>534.347</v>
      </c>
      <c r="V38" s="406"/>
      <c r="W38" s="405"/>
      <c r="X38" s="407">
        <f t="shared" si="22"/>
        <v>1043.059</v>
      </c>
      <c r="Y38" s="411">
        <f t="shared" si="23"/>
        <v>0.5141434952385244</v>
      </c>
    </row>
    <row r="39" spans="1:25" ht="19.5" customHeight="1">
      <c r="A39" s="452" t="s">
        <v>193</v>
      </c>
      <c r="B39" s="404">
        <v>124.868</v>
      </c>
      <c r="C39" s="405">
        <v>93.273</v>
      </c>
      <c r="D39" s="406">
        <v>0</v>
      </c>
      <c r="E39" s="405">
        <v>0</v>
      </c>
      <c r="F39" s="407">
        <f t="shared" si="16"/>
        <v>218.141</v>
      </c>
      <c r="G39" s="408">
        <f t="shared" si="17"/>
        <v>0.0044544551811147165</v>
      </c>
      <c r="H39" s="409">
        <v>0</v>
      </c>
      <c r="I39" s="405">
        <v>79.438</v>
      </c>
      <c r="J39" s="406"/>
      <c r="K39" s="405"/>
      <c r="L39" s="407">
        <f t="shared" si="18"/>
        <v>79.438</v>
      </c>
      <c r="M39" s="410">
        <f t="shared" si="19"/>
        <v>1.7460535260202925</v>
      </c>
      <c r="N39" s="404">
        <v>597.374</v>
      </c>
      <c r="O39" s="405">
        <v>447.77</v>
      </c>
      <c r="P39" s="406"/>
      <c r="Q39" s="405"/>
      <c r="R39" s="407">
        <f t="shared" si="20"/>
        <v>1045.144</v>
      </c>
      <c r="S39" s="408">
        <f t="shared" si="21"/>
        <v>0.00302839944524136</v>
      </c>
      <c r="T39" s="409">
        <v>261.796</v>
      </c>
      <c r="U39" s="405">
        <v>671.604</v>
      </c>
      <c r="V39" s="406"/>
      <c r="W39" s="405"/>
      <c r="X39" s="407">
        <f t="shared" si="22"/>
        <v>933.4000000000001</v>
      </c>
      <c r="Y39" s="411">
        <f t="shared" si="23"/>
        <v>0.1197171630597813</v>
      </c>
    </row>
    <row r="40" spans="1:25" ht="19.5" customHeight="1">
      <c r="A40" s="452" t="s">
        <v>177</v>
      </c>
      <c r="B40" s="404">
        <v>103.476</v>
      </c>
      <c r="C40" s="405">
        <v>53.32</v>
      </c>
      <c r="D40" s="406">
        <v>0</v>
      </c>
      <c r="E40" s="405">
        <v>0</v>
      </c>
      <c r="F40" s="407">
        <f t="shared" si="16"/>
        <v>156.796</v>
      </c>
      <c r="G40" s="408">
        <f t="shared" si="17"/>
        <v>0.003201785792574817</v>
      </c>
      <c r="H40" s="409">
        <v>137.744</v>
      </c>
      <c r="I40" s="405">
        <v>65.107</v>
      </c>
      <c r="J40" s="406"/>
      <c r="K40" s="405"/>
      <c r="L40" s="407">
        <f t="shared" si="18"/>
        <v>202.851</v>
      </c>
      <c r="M40" s="410">
        <f t="shared" si="19"/>
        <v>-0.22703856525232813</v>
      </c>
      <c r="N40" s="404">
        <v>715.1059999999999</v>
      </c>
      <c r="O40" s="405">
        <v>395.355</v>
      </c>
      <c r="P40" s="406">
        <v>0.025</v>
      </c>
      <c r="Q40" s="405"/>
      <c r="R40" s="407">
        <f t="shared" si="20"/>
        <v>1110.4859999999999</v>
      </c>
      <c r="S40" s="408">
        <f t="shared" si="21"/>
        <v>0.0032177338111765426</v>
      </c>
      <c r="T40" s="409">
        <v>880.177</v>
      </c>
      <c r="U40" s="405">
        <v>617.0619999999998</v>
      </c>
      <c r="V40" s="406"/>
      <c r="W40" s="405"/>
      <c r="X40" s="407">
        <f t="shared" si="22"/>
        <v>1497.2389999999998</v>
      </c>
      <c r="Y40" s="411">
        <f t="shared" si="23"/>
        <v>-0.25831079740776186</v>
      </c>
    </row>
    <row r="41" spans="1:25" ht="19.5" customHeight="1">
      <c r="A41" s="452" t="s">
        <v>221</v>
      </c>
      <c r="B41" s="404">
        <v>0</v>
      </c>
      <c r="C41" s="405">
        <v>0</v>
      </c>
      <c r="D41" s="406">
        <v>92.083</v>
      </c>
      <c r="E41" s="405">
        <v>58.356</v>
      </c>
      <c r="F41" s="407">
        <f t="shared" si="16"/>
        <v>150.439</v>
      </c>
      <c r="G41" s="408">
        <f t="shared" si="17"/>
        <v>0.0030719753874407694</v>
      </c>
      <c r="H41" s="409"/>
      <c r="I41" s="405"/>
      <c r="J41" s="406"/>
      <c r="K41" s="405"/>
      <c r="L41" s="407">
        <f t="shared" si="18"/>
        <v>0</v>
      </c>
      <c r="M41" s="410" t="str">
        <f t="shared" si="19"/>
        <v>         /0</v>
      </c>
      <c r="N41" s="404"/>
      <c r="O41" s="405"/>
      <c r="P41" s="406">
        <v>148.203</v>
      </c>
      <c r="Q41" s="405">
        <v>99.093</v>
      </c>
      <c r="R41" s="407">
        <f t="shared" si="20"/>
        <v>247.296</v>
      </c>
      <c r="S41" s="408">
        <f t="shared" si="21"/>
        <v>0.0007165625686129446</v>
      </c>
      <c r="T41" s="409"/>
      <c r="U41" s="405"/>
      <c r="V41" s="406"/>
      <c r="W41" s="405"/>
      <c r="X41" s="407">
        <f t="shared" si="22"/>
        <v>0</v>
      </c>
      <c r="Y41" s="411" t="str">
        <f t="shared" si="23"/>
        <v>         /0</v>
      </c>
    </row>
    <row r="42" spans="1:25" ht="19.5" customHeight="1">
      <c r="A42" s="452" t="s">
        <v>179</v>
      </c>
      <c r="B42" s="404">
        <v>104.403</v>
      </c>
      <c r="C42" s="405">
        <v>33.458</v>
      </c>
      <c r="D42" s="406">
        <v>0</v>
      </c>
      <c r="E42" s="405">
        <v>0</v>
      </c>
      <c r="F42" s="407">
        <f aca="true" t="shared" si="24" ref="F42:F47">SUM(B42:E42)</f>
        <v>137.861</v>
      </c>
      <c r="G42" s="408">
        <f aca="true" t="shared" si="25" ref="G42:G47">F42/$F$9</f>
        <v>0.0028151317071236307</v>
      </c>
      <c r="H42" s="409">
        <v>90.17000000000002</v>
      </c>
      <c r="I42" s="405">
        <v>44.744</v>
      </c>
      <c r="J42" s="406"/>
      <c r="K42" s="405"/>
      <c r="L42" s="407">
        <f aca="true" t="shared" si="26" ref="L42:L47">SUM(H42:K42)</f>
        <v>134.91400000000002</v>
      </c>
      <c r="M42" s="410">
        <f aca="true" t="shared" si="27" ref="M42:M47">IF(ISERROR(F42/L42-1),"         /0",(F42/L42-1))</f>
        <v>0.021843544776672275</v>
      </c>
      <c r="N42" s="404">
        <v>834.4909999999999</v>
      </c>
      <c r="O42" s="405">
        <v>233.106</v>
      </c>
      <c r="P42" s="406"/>
      <c r="Q42" s="405"/>
      <c r="R42" s="407">
        <f aca="true" t="shared" si="28" ref="R42:R47">SUM(N42:Q42)</f>
        <v>1067.5969999999998</v>
      </c>
      <c r="S42" s="408">
        <f aca="true" t="shared" si="29" ref="S42:S47">R42/$R$9</f>
        <v>0.0030934590473095953</v>
      </c>
      <c r="T42" s="409">
        <v>694.259</v>
      </c>
      <c r="U42" s="405">
        <v>272.93600000000004</v>
      </c>
      <c r="V42" s="406"/>
      <c r="W42" s="405">
        <v>0.025</v>
      </c>
      <c r="X42" s="407">
        <f aca="true" t="shared" si="30" ref="X42:X47">SUM(T42:W42)</f>
        <v>967.22</v>
      </c>
      <c r="Y42" s="411">
        <f aca="true" t="shared" si="31" ref="Y42:Y47">IF(ISERROR(R42/X42-1),"         /0",IF(R42/X42&gt;5,"  *  ",(R42/X42-1)))</f>
        <v>0.10377887140464392</v>
      </c>
    </row>
    <row r="43" spans="1:25" ht="19.5" customHeight="1">
      <c r="A43" s="452" t="s">
        <v>183</v>
      </c>
      <c r="B43" s="404">
        <v>90.861</v>
      </c>
      <c r="C43" s="405">
        <v>14.447</v>
      </c>
      <c r="D43" s="406">
        <v>0</v>
      </c>
      <c r="E43" s="405">
        <v>0</v>
      </c>
      <c r="F43" s="407">
        <f t="shared" si="24"/>
        <v>105.308</v>
      </c>
      <c r="G43" s="408">
        <f t="shared" si="25"/>
        <v>0.002150397065259757</v>
      </c>
      <c r="H43" s="409">
        <v>82.32000000000001</v>
      </c>
      <c r="I43" s="405">
        <v>16.573</v>
      </c>
      <c r="J43" s="406"/>
      <c r="K43" s="405"/>
      <c r="L43" s="407">
        <f t="shared" si="26"/>
        <v>98.893</v>
      </c>
      <c r="M43" s="410">
        <f t="shared" si="27"/>
        <v>0.06486808975357206</v>
      </c>
      <c r="N43" s="404">
        <v>598.1179999999999</v>
      </c>
      <c r="O43" s="405">
        <v>117.22199999999995</v>
      </c>
      <c r="P43" s="406"/>
      <c r="Q43" s="405"/>
      <c r="R43" s="407">
        <f t="shared" si="28"/>
        <v>715.3399999999999</v>
      </c>
      <c r="S43" s="408">
        <f t="shared" si="29"/>
        <v>0.002072762470204062</v>
      </c>
      <c r="T43" s="409">
        <v>708.774</v>
      </c>
      <c r="U43" s="405">
        <v>95.816</v>
      </c>
      <c r="V43" s="406">
        <v>0</v>
      </c>
      <c r="W43" s="405">
        <v>0</v>
      </c>
      <c r="X43" s="407">
        <f t="shared" si="30"/>
        <v>804.59</v>
      </c>
      <c r="Y43" s="411">
        <f t="shared" si="31"/>
        <v>-0.1109260617208766</v>
      </c>
    </row>
    <row r="44" spans="1:25" ht="19.5" customHeight="1">
      <c r="A44" s="452" t="s">
        <v>184</v>
      </c>
      <c r="B44" s="404">
        <v>75.705</v>
      </c>
      <c r="C44" s="405">
        <v>13.462000000000002</v>
      </c>
      <c r="D44" s="406">
        <v>0</v>
      </c>
      <c r="E44" s="405">
        <v>0</v>
      </c>
      <c r="F44" s="407">
        <f t="shared" si="24"/>
        <v>89.167</v>
      </c>
      <c r="G44" s="408">
        <f t="shared" si="25"/>
        <v>0.0018207966642421918</v>
      </c>
      <c r="H44" s="409">
        <v>44.248999999999995</v>
      </c>
      <c r="I44" s="405">
        <v>13.949</v>
      </c>
      <c r="J44" s="406"/>
      <c r="K44" s="405"/>
      <c r="L44" s="407">
        <f t="shared" si="26"/>
        <v>58.19799999999999</v>
      </c>
      <c r="M44" s="410">
        <f t="shared" si="27"/>
        <v>0.5321316883741711</v>
      </c>
      <c r="N44" s="404">
        <v>537.9770000000001</v>
      </c>
      <c r="O44" s="405">
        <v>123.837</v>
      </c>
      <c r="P44" s="406"/>
      <c r="Q44" s="405"/>
      <c r="R44" s="407">
        <f t="shared" si="28"/>
        <v>661.8140000000001</v>
      </c>
      <c r="S44" s="408">
        <f t="shared" si="29"/>
        <v>0.001917666034970268</v>
      </c>
      <c r="T44" s="409">
        <v>311.563</v>
      </c>
      <c r="U44" s="405">
        <v>80.456</v>
      </c>
      <c r="V44" s="406"/>
      <c r="W44" s="405"/>
      <c r="X44" s="407">
        <f t="shared" si="30"/>
        <v>392.019</v>
      </c>
      <c r="Y44" s="411">
        <f t="shared" si="31"/>
        <v>0.6882191934574602</v>
      </c>
    </row>
    <row r="45" spans="1:25" ht="19.5" customHeight="1">
      <c r="A45" s="452" t="s">
        <v>185</v>
      </c>
      <c r="B45" s="404">
        <v>67.724</v>
      </c>
      <c r="C45" s="405">
        <v>19.623</v>
      </c>
      <c r="D45" s="406">
        <v>0</v>
      </c>
      <c r="E45" s="405">
        <v>0</v>
      </c>
      <c r="F45" s="407">
        <f t="shared" si="24"/>
        <v>87.34700000000001</v>
      </c>
      <c r="G45" s="408">
        <f t="shared" si="25"/>
        <v>0.0017836321310749801</v>
      </c>
      <c r="H45" s="409">
        <v>62.53</v>
      </c>
      <c r="I45" s="405">
        <v>8.114</v>
      </c>
      <c r="J45" s="406"/>
      <c r="K45" s="405"/>
      <c r="L45" s="407">
        <f t="shared" si="26"/>
        <v>70.644</v>
      </c>
      <c r="M45" s="410">
        <f t="shared" si="27"/>
        <v>0.23643904648660885</v>
      </c>
      <c r="N45" s="404">
        <v>377.631</v>
      </c>
      <c r="O45" s="405">
        <v>124.937</v>
      </c>
      <c r="P45" s="406"/>
      <c r="Q45" s="405"/>
      <c r="R45" s="407">
        <f t="shared" si="28"/>
        <v>502.568</v>
      </c>
      <c r="S45" s="408">
        <f t="shared" si="29"/>
        <v>0.0014562363199674493</v>
      </c>
      <c r="T45" s="409">
        <v>469.24199999999996</v>
      </c>
      <c r="U45" s="405">
        <v>115.71200000000002</v>
      </c>
      <c r="V45" s="406"/>
      <c r="W45" s="405"/>
      <c r="X45" s="407">
        <f t="shared" si="30"/>
        <v>584.954</v>
      </c>
      <c r="Y45" s="411">
        <f t="shared" si="31"/>
        <v>-0.14084184397405608</v>
      </c>
    </row>
    <row r="46" spans="1:25" ht="19.5" customHeight="1">
      <c r="A46" s="452" t="s">
        <v>188</v>
      </c>
      <c r="B46" s="404">
        <v>37.536</v>
      </c>
      <c r="C46" s="405">
        <v>47.043</v>
      </c>
      <c r="D46" s="406">
        <v>0</v>
      </c>
      <c r="E46" s="405">
        <v>0</v>
      </c>
      <c r="F46" s="407">
        <f t="shared" si="24"/>
        <v>84.57900000000001</v>
      </c>
      <c r="G46" s="408">
        <f t="shared" si="25"/>
        <v>0.0017271093685437477</v>
      </c>
      <c r="H46" s="409"/>
      <c r="I46" s="405"/>
      <c r="J46" s="406"/>
      <c r="K46" s="405"/>
      <c r="L46" s="407">
        <f t="shared" si="26"/>
        <v>0</v>
      </c>
      <c r="M46" s="410" t="str">
        <f t="shared" si="27"/>
        <v>         /0</v>
      </c>
      <c r="N46" s="404">
        <v>37.536</v>
      </c>
      <c r="O46" s="405">
        <v>47.043</v>
      </c>
      <c r="P46" s="406"/>
      <c r="Q46" s="405"/>
      <c r="R46" s="407">
        <f t="shared" si="28"/>
        <v>84.57900000000001</v>
      </c>
      <c r="S46" s="408">
        <f t="shared" si="29"/>
        <v>0.00024507531658706264</v>
      </c>
      <c r="T46" s="409"/>
      <c r="U46" s="405"/>
      <c r="V46" s="406"/>
      <c r="W46" s="405"/>
      <c r="X46" s="407">
        <f t="shared" si="30"/>
        <v>0</v>
      </c>
      <c r="Y46" s="411" t="str">
        <f t="shared" si="31"/>
        <v>         /0</v>
      </c>
    </row>
    <row r="47" spans="1:25" ht="19.5" customHeight="1" thickBot="1">
      <c r="A47" s="454" t="s">
        <v>165</v>
      </c>
      <c r="B47" s="456">
        <v>261.188</v>
      </c>
      <c r="C47" s="457">
        <v>37.361000000000004</v>
      </c>
      <c r="D47" s="458">
        <v>76.976</v>
      </c>
      <c r="E47" s="457">
        <v>21.171000000000003</v>
      </c>
      <c r="F47" s="459">
        <f t="shared" si="24"/>
        <v>396.69599999999997</v>
      </c>
      <c r="G47" s="460">
        <f t="shared" si="25"/>
        <v>0.008100561345769404</v>
      </c>
      <c r="H47" s="461">
        <v>550.7359999999999</v>
      </c>
      <c r="I47" s="457">
        <v>254.73000000000002</v>
      </c>
      <c r="J47" s="458">
        <v>111.987</v>
      </c>
      <c r="K47" s="457">
        <v>56.265</v>
      </c>
      <c r="L47" s="459">
        <f t="shared" si="26"/>
        <v>973.7179999999998</v>
      </c>
      <c r="M47" s="462">
        <f t="shared" si="27"/>
        <v>-0.592596624484707</v>
      </c>
      <c r="N47" s="456">
        <v>3283.6000000000004</v>
      </c>
      <c r="O47" s="457">
        <v>1474.8259999999998</v>
      </c>
      <c r="P47" s="458">
        <v>4166.90397</v>
      </c>
      <c r="Q47" s="457">
        <v>1856.3449999999996</v>
      </c>
      <c r="R47" s="459">
        <f t="shared" si="28"/>
        <v>10781.67497</v>
      </c>
      <c r="S47" s="460">
        <f t="shared" si="29"/>
        <v>0.031240880202078044</v>
      </c>
      <c r="T47" s="461">
        <v>6146.4</v>
      </c>
      <c r="U47" s="457">
        <v>2168.255</v>
      </c>
      <c r="V47" s="458">
        <v>770.3050000000001</v>
      </c>
      <c r="W47" s="457">
        <v>483.6440000000001</v>
      </c>
      <c r="X47" s="459">
        <f t="shared" si="30"/>
        <v>9568.604</v>
      </c>
      <c r="Y47" s="463">
        <f t="shared" si="31"/>
        <v>0.12677617027520438</v>
      </c>
    </row>
    <row r="48" ht="8.25" customHeight="1" thickTop="1">
      <c r="A48" s="105"/>
    </row>
    <row r="49" ht="14.25">
      <c r="A49" s="105" t="s">
        <v>40</v>
      </c>
    </row>
    <row r="50" ht="14.25">
      <c r="A50" s="112" t="s">
        <v>27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8:Y65536 M48:M65536 Y3 M3">
    <cfRule type="cellIs" priority="9" dxfId="95" operator="lessThan" stopIfTrue="1">
      <formula>0</formula>
    </cfRule>
  </conditionalFormatting>
  <conditionalFormatting sqref="Y9:Y47 M9:M47">
    <cfRule type="cellIs" priority="10" dxfId="95" operator="lessThan">
      <formula>0</formula>
    </cfRule>
    <cfRule type="cellIs" priority="11" dxfId="97" operator="greaterThanOrEqual" stopIfTrue="1">
      <formula>0</formula>
    </cfRule>
  </conditionalFormatting>
  <conditionalFormatting sqref="G7:G8">
    <cfRule type="cellIs" priority="5" dxfId="95" operator="lessThan" stopIfTrue="1">
      <formula>0</formula>
    </cfRule>
  </conditionalFormatting>
  <conditionalFormatting sqref="S7:S8">
    <cfRule type="cellIs" priority="4" dxfId="95" operator="lessThan" stopIfTrue="1">
      <formula>0</formula>
    </cfRule>
  </conditionalFormatting>
  <conditionalFormatting sqref="M5 Y5 Y7:Y8 M7:M8">
    <cfRule type="cellIs" priority="6" dxfId="95" operator="lessThan" stopIfTrue="1">
      <formula>0</formula>
    </cfRule>
  </conditionalFormatting>
  <conditionalFormatting sqref="M6 Y6">
    <cfRule type="cellIs" priority="3" dxfId="95" operator="lessThan" stopIfTrue="1">
      <formula>0</formula>
    </cfRule>
  </conditionalFormatting>
  <conditionalFormatting sqref="G6">
    <cfRule type="cellIs" priority="2" dxfId="95" operator="lessThan" stopIfTrue="1">
      <formula>0</formula>
    </cfRule>
  </conditionalFormatting>
  <conditionalFormatting sqref="S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37">
      <selection activeCell="A60" sqref="A60"/>
    </sheetView>
  </sheetViews>
  <sheetFormatPr defaultColWidth="9.140625" defaultRowHeight="15"/>
  <cols>
    <col min="1" max="1" width="15.8515625" style="132" customWidth="1"/>
    <col min="2" max="2" width="12.28125" style="132" customWidth="1"/>
    <col min="3" max="3" width="11.57421875" style="132" customWidth="1"/>
    <col min="4" max="4" width="11.421875" style="132" bestFit="1" customWidth="1"/>
    <col min="5" max="5" width="10.28125" style="132" bestFit="1" customWidth="1"/>
    <col min="6" max="6" width="11.421875" style="132" bestFit="1" customWidth="1"/>
    <col min="7" max="7" width="11.421875" style="132" customWidth="1"/>
    <col min="8" max="8" width="11.421875" style="132" bestFit="1" customWidth="1"/>
    <col min="9" max="9" width="9.00390625" style="132" customWidth="1"/>
    <col min="10" max="10" width="11.421875" style="132" bestFit="1" customWidth="1"/>
    <col min="11" max="11" width="11.421875" style="132" customWidth="1"/>
    <col min="12" max="12" width="12.421875" style="132" bestFit="1" customWidth="1"/>
    <col min="13" max="13" width="10.57421875" style="132" customWidth="1"/>
    <col min="14" max="14" width="12.28125" style="132" customWidth="1"/>
    <col min="15" max="15" width="11.421875" style="132" customWidth="1"/>
    <col min="16" max="16" width="12.421875" style="132" bestFit="1" customWidth="1"/>
    <col min="17" max="17" width="9.140625" style="132" customWidth="1"/>
    <col min="18" max="16384" width="9.140625" style="132" customWidth="1"/>
  </cols>
  <sheetData>
    <row r="1" spans="14:17" ht="18.75" thickBot="1">
      <c r="N1" s="587" t="s">
        <v>26</v>
      </c>
      <c r="O1" s="588"/>
      <c r="P1" s="588"/>
      <c r="Q1" s="589"/>
    </row>
    <row r="2" ht="3.75" customHeight="1" thickBot="1"/>
    <row r="3" spans="1:17" ht="24" customHeight="1" thickTop="1">
      <c r="A3" s="659" t="s">
        <v>47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1"/>
    </row>
    <row r="4" spans="1:17" ht="18.75" customHeight="1" thickBot="1">
      <c r="A4" s="651" t="s">
        <v>36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3"/>
    </row>
    <row r="5" spans="1:17" s="318" customFormat="1" ht="20.25" customHeight="1" thickBot="1">
      <c r="A5" s="648" t="s">
        <v>136</v>
      </c>
      <c r="B5" s="654" t="s">
        <v>34</v>
      </c>
      <c r="C5" s="655"/>
      <c r="D5" s="655"/>
      <c r="E5" s="655"/>
      <c r="F5" s="656"/>
      <c r="G5" s="656"/>
      <c r="H5" s="656"/>
      <c r="I5" s="657"/>
      <c r="J5" s="655" t="s">
        <v>33</v>
      </c>
      <c r="K5" s="655"/>
      <c r="L5" s="655"/>
      <c r="M5" s="655"/>
      <c r="N5" s="655"/>
      <c r="O5" s="655"/>
      <c r="P5" s="655"/>
      <c r="Q5" s="658"/>
    </row>
    <row r="6" spans="1:17" s="343" customFormat="1" ht="28.5" customHeight="1" thickBot="1">
      <c r="A6" s="649"/>
      <c r="B6" s="584" t="s">
        <v>149</v>
      </c>
      <c r="C6" s="585"/>
      <c r="D6" s="586"/>
      <c r="E6" s="582" t="s">
        <v>32</v>
      </c>
      <c r="F6" s="584" t="s">
        <v>150</v>
      </c>
      <c r="G6" s="585"/>
      <c r="H6" s="586"/>
      <c r="I6" s="580" t="s">
        <v>31</v>
      </c>
      <c r="J6" s="584" t="s">
        <v>151</v>
      </c>
      <c r="K6" s="585"/>
      <c r="L6" s="586"/>
      <c r="M6" s="582" t="s">
        <v>32</v>
      </c>
      <c r="N6" s="584" t="s">
        <v>152</v>
      </c>
      <c r="O6" s="585"/>
      <c r="P6" s="586"/>
      <c r="Q6" s="582" t="s">
        <v>31</v>
      </c>
    </row>
    <row r="7" spans="1:17" s="135" customFormat="1" ht="22.5" customHeight="1" thickBot="1">
      <c r="A7" s="650"/>
      <c r="B7" s="103" t="s">
        <v>20</v>
      </c>
      <c r="C7" s="100" t="s">
        <v>19</v>
      </c>
      <c r="D7" s="100" t="s">
        <v>15</v>
      </c>
      <c r="E7" s="583"/>
      <c r="F7" s="103" t="s">
        <v>20</v>
      </c>
      <c r="G7" s="101" t="s">
        <v>19</v>
      </c>
      <c r="H7" s="100" t="s">
        <v>15</v>
      </c>
      <c r="I7" s="581"/>
      <c r="J7" s="103" t="s">
        <v>20</v>
      </c>
      <c r="K7" s="100" t="s">
        <v>19</v>
      </c>
      <c r="L7" s="101" t="s">
        <v>15</v>
      </c>
      <c r="M7" s="583"/>
      <c r="N7" s="102" t="s">
        <v>20</v>
      </c>
      <c r="O7" s="101" t="s">
        <v>19</v>
      </c>
      <c r="P7" s="100" t="s">
        <v>15</v>
      </c>
      <c r="Q7" s="583"/>
    </row>
    <row r="8" spans="1:17" s="515" customFormat="1" ht="18" customHeight="1" thickBot="1">
      <c r="A8" s="508" t="s">
        <v>46</v>
      </c>
      <c r="B8" s="509">
        <f>SUM(B9:B59)</f>
        <v>2040378</v>
      </c>
      <c r="C8" s="510">
        <f>SUM(C9:C59)</f>
        <v>68740</v>
      </c>
      <c r="D8" s="510">
        <f>C8+B8</f>
        <v>2109118</v>
      </c>
      <c r="E8" s="511">
        <f>D8/$D$8</f>
        <v>1</v>
      </c>
      <c r="F8" s="510">
        <f>SUM(F9:F59)</f>
        <v>2040710</v>
      </c>
      <c r="G8" s="510">
        <f>SUM(G9:G59)</f>
        <v>66717</v>
      </c>
      <c r="H8" s="510">
        <f aca="true" t="shared" si="0" ref="H8:H59">G8+F8</f>
        <v>2107427</v>
      </c>
      <c r="I8" s="512">
        <f>(D8/H8-1)</f>
        <v>0.0008024002729394297</v>
      </c>
      <c r="J8" s="513">
        <f>SUM(J9:J59)</f>
        <v>13180125</v>
      </c>
      <c r="K8" s="510">
        <f>SUM(K9:K59)</f>
        <v>446104</v>
      </c>
      <c r="L8" s="510">
        <f aca="true" t="shared" si="1" ref="L8:L59">K8+J8</f>
        <v>13626229</v>
      </c>
      <c r="M8" s="511">
        <f>(L8/$L$8)</f>
        <v>1</v>
      </c>
      <c r="N8" s="510">
        <f>SUM(N9:N59)</f>
        <v>12578328</v>
      </c>
      <c r="O8" s="510">
        <f>SUM(O9:O59)</f>
        <v>451808</v>
      </c>
      <c r="P8" s="510">
        <f aca="true" t="shared" si="2" ref="P8:P59">O8+N8</f>
        <v>13030136</v>
      </c>
      <c r="Q8" s="514">
        <f>(L8/P8-1)</f>
        <v>0.04574725850904393</v>
      </c>
    </row>
    <row r="9" spans="1:17" s="133" customFormat="1" ht="18" customHeight="1" thickTop="1">
      <c r="A9" s="486" t="s">
        <v>222</v>
      </c>
      <c r="B9" s="487">
        <v>249158</v>
      </c>
      <c r="C9" s="488">
        <v>44</v>
      </c>
      <c r="D9" s="488">
        <f aca="true" t="shared" si="3" ref="D9:D59">C9+B9</f>
        <v>249202</v>
      </c>
      <c r="E9" s="489">
        <f>D9/$D$8</f>
        <v>0.11815460301415094</v>
      </c>
      <c r="F9" s="490">
        <v>244582</v>
      </c>
      <c r="G9" s="488">
        <v>87</v>
      </c>
      <c r="H9" s="488">
        <f t="shared" si="0"/>
        <v>244669</v>
      </c>
      <c r="I9" s="491">
        <f>(D9/H9-1)</f>
        <v>0.018527071267712802</v>
      </c>
      <c r="J9" s="490">
        <v>1674020</v>
      </c>
      <c r="K9" s="488">
        <v>1801</v>
      </c>
      <c r="L9" s="488">
        <f t="shared" si="1"/>
        <v>1675821</v>
      </c>
      <c r="M9" s="491">
        <f>(L9/$L$8)</f>
        <v>0.12298494322970795</v>
      </c>
      <c r="N9" s="490">
        <v>1601840</v>
      </c>
      <c r="O9" s="488">
        <v>413</v>
      </c>
      <c r="P9" s="488">
        <f t="shared" si="2"/>
        <v>1602253</v>
      </c>
      <c r="Q9" s="492">
        <f>(L9/P9-1)</f>
        <v>0.0459153454541823</v>
      </c>
    </row>
    <row r="10" spans="1:17" s="133" customFormat="1" ht="18" customHeight="1">
      <c r="A10" s="493" t="s">
        <v>223</v>
      </c>
      <c r="B10" s="494">
        <v>213083</v>
      </c>
      <c r="C10" s="495">
        <v>253</v>
      </c>
      <c r="D10" s="495">
        <f t="shared" si="3"/>
        <v>213336</v>
      </c>
      <c r="E10" s="496">
        <f>D10/$D$8</f>
        <v>0.10114939040869217</v>
      </c>
      <c r="F10" s="497">
        <v>198503</v>
      </c>
      <c r="G10" s="495">
        <v>150</v>
      </c>
      <c r="H10" s="495">
        <f t="shared" si="0"/>
        <v>198653</v>
      </c>
      <c r="I10" s="498">
        <f>(D10/H10-1)</f>
        <v>0.07391280272636203</v>
      </c>
      <c r="J10" s="497">
        <v>1343480</v>
      </c>
      <c r="K10" s="495">
        <v>1508</v>
      </c>
      <c r="L10" s="495">
        <f t="shared" si="1"/>
        <v>1344988</v>
      </c>
      <c r="M10" s="498">
        <f>(L10/$L$8)</f>
        <v>0.09870581215096268</v>
      </c>
      <c r="N10" s="497">
        <v>1275330</v>
      </c>
      <c r="O10" s="495">
        <v>785</v>
      </c>
      <c r="P10" s="495">
        <f t="shared" si="2"/>
        <v>1276115</v>
      </c>
      <c r="Q10" s="499">
        <f>(L10/P10-1)</f>
        <v>0.0539708411859432</v>
      </c>
    </row>
    <row r="11" spans="1:17" s="133" customFormat="1" ht="18" customHeight="1">
      <c r="A11" s="493" t="s">
        <v>224</v>
      </c>
      <c r="B11" s="494">
        <v>192713</v>
      </c>
      <c r="C11" s="495">
        <v>15</v>
      </c>
      <c r="D11" s="495">
        <f t="shared" si="3"/>
        <v>192728</v>
      </c>
      <c r="E11" s="496">
        <f>D11/$D$8</f>
        <v>0.09137848143157472</v>
      </c>
      <c r="F11" s="497">
        <v>180140</v>
      </c>
      <c r="G11" s="495">
        <v>45</v>
      </c>
      <c r="H11" s="495">
        <f t="shared" si="0"/>
        <v>180185</v>
      </c>
      <c r="I11" s="498">
        <f>(D11/H11-1)</f>
        <v>0.06961178788467404</v>
      </c>
      <c r="J11" s="497">
        <v>1230846</v>
      </c>
      <c r="K11" s="495">
        <v>3031</v>
      </c>
      <c r="L11" s="495">
        <f t="shared" si="1"/>
        <v>1233877</v>
      </c>
      <c r="M11" s="498">
        <f>(L11/$L$8)</f>
        <v>0.09055161189497109</v>
      </c>
      <c r="N11" s="497">
        <v>1104930</v>
      </c>
      <c r="O11" s="495">
        <v>3764</v>
      </c>
      <c r="P11" s="495">
        <f t="shared" si="2"/>
        <v>1108694</v>
      </c>
      <c r="Q11" s="499">
        <f>(L11/P11-1)</f>
        <v>0.11291032512126886</v>
      </c>
    </row>
    <row r="12" spans="1:17" s="133" customFormat="1" ht="18" customHeight="1">
      <c r="A12" s="493" t="s">
        <v>225</v>
      </c>
      <c r="B12" s="494">
        <v>152595</v>
      </c>
      <c r="C12" s="495">
        <v>58</v>
      </c>
      <c r="D12" s="495">
        <f t="shared" si="3"/>
        <v>152653</v>
      </c>
      <c r="E12" s="496">
        <f>D12/$D$8</f>
        <v>0.07237764790779842</v>
      </c>
      <c r="F12" s="497">
        <v>155125</v>
      </c>
      <c r="G12" s="495">
        <v>9</v>
      </c>
      <c r="H12" s="495">
        <f>G12+F12</f>
        <v>155134</v>
      </c>
      <c r="I12" s="498">
        <f>(D12/H12-1)</f>
        <v>-0.015992625730014032</v>
      </c>
      <c r="J12" s="497">
        <v>947344</v>
      </c>
      <c r="K12" s="495">
        <v>4958</v>
      </c>
      <c r="L12" s="495">
        <f>K12+J12</f>
        <v>952302</v>
      </c>
      <c r="M12" s="498">
        <f>(L12/$L$8)</f>
        <v>0.06988742079705251</v>
      </c>
      <c r="N12" s="497">
        <v>925773</v>
      </c>
      <c r="O12" s="495">
        <v>2826</v>
      </c>
      <c r="P12" s="495">
        <f>O12+N12</f>
        <v>928599</v>
      </c>
      <c r="Q12" s="499">
        <f>(L12/P12-1)</f>
        <v>0.02552554977982968</v>
      </c>
    </row>
    <row r="13" spans="1:17" s="133" customFormat="1" ht="18" customHeight="1">
      <c r="A13" s="493" t="s">
        <v>226</v>
      </c>
      <c r="B13" s="494">
        <v>90098</v>
      </c>
      <c r="C13" s="495">
        <v>0</v>
      </c>
      <c r="D13" s="495">
        <f t="shared" si="3"/>
        <v>90098</v>
      </c>
      <c r="E13" s="496">
        <f aca="true" t="shared" si="4" ref="E13:E21">D13/$D$8</f>
        <v>0.04271833060075349</v>
      </c>
      <c r="F13" s="497">
        <v>102290</v>
      </c>
      <c r="G13" s="495">
        <v>208</v>
      </c>
      <c r="H13" s="495">
        <f aca="true" t="shared" si="5" ref="H13:H21">G13+F13</f>
        <v>102498</v>
      </c>
      <c r="I13" s="498">
        <f aca="true" t="shared" si="6" ref="I13:I21">(D13/H13-1)</f>
        <v>-0.12097797030185953</v>
      </c>
      <c r="J13" s="497">
        <v>575494</v>
      </c>
      <c r="K13" s="495">
        <v>1073</v>
      </c>
      <c r="L13" s="495">
        <f aca="true" t="shared" si="7" ref="L13:L21">K13+J13</f>
        <v>576567</v>
      </c>
      <c r="M13" s="498">
        <f aca="true" t="shared" si="8" ref="M13:M21">(L13/$L$8)</f>
        <v>0.04231302732399404</v>
      </c>
      <c r="N13" s="497">
        <v>631573</v>
      </c>
      <c r="O13" s="495">
        <v>1342</v>
      </c>
      <c r="P13" s="495">
        <f aca="true" t="shared" si="9" ref="P13:P21">O13+N13</f>
        <v>632915</v>
      </c>
      <c r="Q13" s="499">
        <f aca="true" t="shared" si="10" ref="Q13:Q21">(L13/P13-1)</f>
        <v>-0.08902933253280454</v>
      </c>
    </row>
    <row r="14" spans="1:17" s="133" customFormat="1" ht="18" customHeight="1">
      <c r="A14" s="493" t="s">
        <v>227</v>
      </c>
      <c r="B14" s="494">
        <v>83151</v>
      </c>
      <c r="C14" s="495">
        <v>159</v>
      </c>
      <c r="D14" s="495">
        <f t="shared" si="3"/>
        <v>83310</v>
      </c>
      <c r="E14" s="496">
        <f t="shared" si="4"/>
        <v>0.03949992366477362</v>
      </c>
      <c r="F14" s="497">
        <v>90812</v>
      </c>
      <c r="G14" s="495"/>
      <c r="H14" s="495">
        <f t="shared" si="5"/>
        <v>90812</v>
      </c>
      <c r="I14" s="498">
        <f t="shared" si="6"/>
        <v>-0.08261022772320836</v>
      </c>
      <c r="J14" s="497">
        <v>569867</v>
      </c>
      <c r="K14" s="495">
        <v>2991</v>
      </c>
      <c r="L14" s="495">
        <f t="shared" si="7"/>
        <v>572858</v>
      </c>
      <c r="M14" s="498">
        <f t="shared" si="8"/>
        <v>0.04204083169305316</v>
      </c>
      <c r="N14" s="497">
        <v>560326</v>
      </c>
      <c r="O14" s="495">
        <v>552</v>
      </c>
      <c r="P14" s="495">
        <f t="shared" si="9"/>
        <v>560878</v>
      </c>
      <c r="Q14" s="499">
        <f t="shared" si="10"/>
        <v>0.021359368704067627</v>
      </c>
    </row>
    <row r="15" spans="1:17" s="133" customFormat="1" ht="18" customHeight="1">
      <c r="A15" s="493" t="s">
        <v>228</v>
      </c>
      <c r="B15" s="494">
        <v>65020</v>
      </c>
      <c r="C15" s="495">
        <v>13851</v>
      </c>
      <c r="D15" s="495">
        <f t="shared" si="3"/>
        <v>78871</v>
      </c>
      <c r="E15" s="496">
        <f t="shared" si="4"/>
        <v>0.03739525242305077</v>
      </c>
      <c r="F15" s="497">
        <v>68322</v>
      </c>
      <c r="G15" s="495">
        <v>12717</v>
      </c>
      <c r="H15" s="495">
        <f t="shared" si="5"/>
        <v>81039</v>
      </c>
      <c r="I15" s="498">
        <f t="shared" si="6"/>
        <v>-0.02675255124076059</v>
      </c>
      <c r="J15" s="497">
        <v>439788</v>
      </c>
      <c r="K15" s="495">
        <v>98622</v>
      </c>
      <c r="L15" s="495">
        <f t="shared" si="7"/>
        <v>538410</v>
      </c>
      <c r="M15" s="498">
        <f t="shared" si="8"/>
        <v>0.03951276615122203</v>
      </c>
      <c r="N15" s="497">
        <v>413932</v>
      </c>
      <c r="O15" s="495">
        <v>88768</v>
      </c>
      <c r="P15" s="495">
        <f t="shared" si="9"/>
        <v>502700</v>
      </c>
      <c r="Q15" s="499">
        <f t="shared" si="10"/>
        <v>0.07103640342152384</v>
      </c>
    </row>
    <row r="16" spans="1:17" s="133" customFormat="1" ht="18" customHeight="1">
      <c r="A16" s="493" t="s">
        <v>229</v>
      </c>
      <c r="B16" s="494">
        <v>70445</v>
      </c>
      <c r="C16" s="495">
        <v>815</v>
      </c>
      <c r="D16" s="495">
        <f t="shared" si="3"/>
        <v>71260</v>
      </c>
      <c r="E16" s="496">
        <f t="shared" si="4"/>
        <v>0.03378663498201618</v>
      </c>
      <c r="F16" s="497">
        <v>82741</v>
      </c>
      <c r="G16" s="495">
        <v>356</v>
      </c>
      <c r="H16" s="495">
        <f t="shared" si="5"/>
        <v>83097</v>
      </c>
      <c r="I16" s="498">
        <f t="shared" si="6"/>
        <v>-0.14244798247830848</v>
      </c>
      <c r="J16" s="497">
        <v>498740</v>
      </c>
      <c r="K16" s="495">
        <v>3765</v>
      </c>
      <c r="L16" s="495">
        <f t="shared" si="7"/>
        <v>502505</v>
      </c>
      <c r="M16" s="498">
        <f t="shared" si="8"/>
        <v>0.03687777447450795</v>
      </c>
      <c r="N16" s="497">
        <v>517670</v>
      </c>
      <c r="O16" s="495">
        <v>2112</v>
      </c>
      <c r="P16" s="495">
        <f t="shared" si="9"/>
        <v>519782</v>
      </c>
      <c r="Q16" s="499">
        <f t="shared" si="10"/>
        <v>-0.03323893478419804</v>
      </c>
    </row>
    <row r="17" spans="1:17" s="133" customFormat="1" ht="18" customHeight="1">
      <c r="A17" s="493" t="s">
        <v>230</v>
      </c>
      <c r="B17" s="494">
        <v>62199</v>
      </c>
      <c r="C17" s="495">
        <v>38</v>
      </c>
      <c r="D17" s="495">
        <f t="shared" si="3"/>
        <v>62237</v>
      </c>
      <c r="E17" s="496">
        <f t="shared" si="4"/>
        <v>0.029508543381641047</v>
      </c>
      <c r="F17" s="497">
        <v>75170</v>
      </c>
      <c r="G17" s="495">
        <v>2</v>
      </c>
      <c r="H17" s="495">
        <f t="shared" si="5"/>
        <v>75172</v>
      </c>
      <c r="I17" s="498">
        <f t="shared" si="6"/>
        <v>-0.17207204810301713</v>
      </c>
      <c r="J17" s="497">
        <v>398253</v>
      </c>
      <c r="K17" s="495">
        <v>163</v>
      </c>
      <c r="L17" s="495">
        <f t="shared" si="7"/>
        <v>398416</v>
      </c>
      <c r="M17" s="498">
        <f t="shared" si="8"/>
        <v>0.029238903881624183</v>
      </c>
      <c r="N17" s="497">
        <v>439959</v>
      </c>
      <c r="O17" s="495">
        <v>124</v>
      </c>
      <c r="P17" s="495">
        <f t="shared" si="9"/>
        <v>440083</v>
      </c>
      <c r="Q17" s="499">
        <f t="shared" si="10"/>
        <v>-0.09467986720686783</v>
      </c>
    </row>
    <row r="18" spans="1:17" s="133" customFormat="1" ht="18" customHeight="1">
      <c r="A18" s="493" t="s">
        <v>231</v>
      </c>
      <c r="B18" s="494">
        <v>59541</v>
      </c>
      <c r="C18" s="495">
        <v>0</v>
      </c>
      <c r="D18" s="495">
        <f t="shared" si="3"/>
        <v>59541</v>
      </c>
      <c r="E18" s="496">
        <f t="shared" si="4"/>
        <v>0.028230283938594235</v>
      </c>
      <c r="F18" s="497">
        <v>54755</v>
      </c>
      <c r="G18" s="495">
        <v>1</v>
      </c>
      <c r="H18" s="495">
        <f t="shared" si="5"/>
        <v>54756</v>
      </c>
      <c r="I18" s="498">
        <f t="shared" si="6"/>
        <v>0.0873876835415297</v>
      </c>
      <c r="J18" s="497">
        <v>385369</v>
      </c>
      <c r="K18" s="495">
        <v>1259</v>
      </c>
      <c r="L18" s="495">
        <f t="shared" si="7"/>
        <v>386628</v>
      </c>
      <c r="M18" s="498">
        <f t="shared" si="8"/>
        <v>0.028373807602969245</v>
      </c>
      <c r="N18" s="497">
        <v>315899</v>
      </c>
      <c r="O18" s="495">
        <v>501</v>
      </c>
      <c r="P18" s="495">
        <f t="shared" si="9"/>
        <v>316400</v>
      </c>
      <c r="Q18" s="499">
        <f t="shared" si="10"/>
        <v>0.22195954487989877</v>
      </c>
    </row>
    <row r="19" spans="1:17" s="133" customFormat="1" ht="18" customHeight="1">
      <c r="A19" s="493" t="s">
        <v>232</v>
      </c>
      <c r="B19" s="494">
        <v>52289</v>
      </c>
      <c r="C19" s="495">
        <v>0</v>
      </c>
      <c r="D19" s="495">
        <f t="shared" si="3"/>
        <v>52289</v>
      </c>
      <c r="E19" s="496">
        <f t="shared" si="4"/>
        <v>0.024791879828440135</v>
      </c>
      <c r="F19" s="497">
        <v>47467</v>
      </c>
      <c r="G19" s="495">
        <v>8</v>
      </c>
      <c r="H19" s="495">
        <f t="shared" si="5"/>
        <v>47475</v>
      </c>
      <c r="I19" s="498">
        <f t="shared" si="6"/>
        <v>0.10140073723012111</v>
      </c>
      <c r="J19" s="497">
        <v>330923</v>
      </c>
      <c r="K19" s="495">
        <v>208</v>
      </c>
      <c r="L19" s="495">
        <f t="shared" si="7"/>
        <v>331131</v>
      </c>
      <c r="M19" s="498">
        <f t="shared" si="8"/>
        <v>0.02430100066570142</v>
      </c>
      <c r="N19" s="497">
        <v>300093</v>
      </c>
      <c r="O19" s="495">
        <v>352</v>
      </c>
      <c r="P19" s="495">
        <f t="shared" si="9"/>
        <v>300445</v>
      </c>
      <c r="Q19" s="499">
        <f t="shared" si="10"/>
        <v>0.10213516617018081</v>
      </c>
    </row>
    <row r="20" spans="1:17" s="133" customFormat="1" ht="18" customHeight="1">
      <c r="A20" s="493" t="s">
        <v>233</v>
      </c>
      <c r="B20" s="494">
        <v>46876</v>
      </c>
      <c r="C20" s="495">
        <v>10</v>
      </c>
      <c r="D20" s="495">
        <f t="shared" si="3"/>
        <v>46886</v>
      </c>
      <c r="E20" s="496">
        <f t="shared" si="4"/>
        <v>0.022230145492096696</v>
      </c>
      <c r="F20" s="497">
        <v>42046</v>
      </c>
      <c r="G20" s="495">
        <v>9</v>
      </c>
      <c r="H20" s="495">
        <f t="shared" si="5"/>
        <v>42055</v>
      </c>
      <c r="I20" s="498">
        <f t="shared" si="6"/>
        <v>0.11487338009749148</v>
      </c>
      <c r="J20" s="497">
        <v>329018</v>
      </c>
      <c r="K20" s="495">
        <v>308</v>
      </c>
      <c r="L20" s="495">
        <f t="shared" si="7"/>
        <v>329326</v>
      </c>
      <c r="M20" s="498">
        <f t="shared" si="8"/>
        <v>0.02416853555007772</v>
      </c>
      <c r="N20" s="497">
        <v>270850</v>
      </c>
      <c r="O20" s="495">
        <v>379</v>
      </c>
      <c r="P20" s="495">
        <f t="shared" si="9"/>
        <v>271229</v>
      </c>
      <c r="Q20" s="499">
        <f t="shared" si="10"/>
        <v>0.21419907163319563</v>
      </c>
    </row>
    <row r="21" spans="1:17" s="133" customFormat="1" ht="18" customHeight="1">
      <c r="A21" s="493" t="s">
        <v>234</v>
      </c>
      <c r="B21" s="494">
        <v>35197</v>
      </c>
      <c r="C21" s="495">
        <v>6067</v>
      </c>
      <c r="D21" s="495">
        <f t="shared" si="3"/>
        <v>41264</v>
      </c>
      <c r="E21" s="496">
        <f t="shared" si="4"/>
        <v>0.01956457628259775</v>
      </c>
      <c r="F21" s="497">
        <v>28485</v>
      </c>
      <c r="G21" s="495">
        <v>5591</v>
      </c>
      <c r="H21" s="495">
        <f t="shared" si="5"/>
        <v>34076</v>
      </c>
      <c r="I21" s="498">
        <f t="shared" si="6"/>
        <v>0.21094025120319282</v>
      </c>
      <c r="J21" s="497">
        <v>151668</v>
      </c>
      <c r="K21" s="495">
        <v>33417</v>
      </c>
      <c r="L21" s="495">
        <f t="shared" si="7"/>
        <v>185085</v>
      </c>
      <c r="M21" s="498">
        <f t="shared" si="8"/>
        <v>0.0135829949724168</v>
      </c>
      <c r="N21" s="497">
        <v>114450</v>
      </c>
      <c r="O21" s="495">
        <v>31613</v>
      </c>
      <c r="P21" s="495">
        <f t="shared" si="9"/>
        <v>146063</v>
      </c>
      <c r="Q21" s="499">
        <f t="shared" si="10"/>
        <v>0.26715869179737517</v>
      </c>
    </row>
    <row r="22" spans="1:17" s="133" customFormat="1" ht="18" customHeight="1">
      <c r="A22" s="493" t="s">
        <v>235</v>
      </c>
      <c r="B22" s="494">
        <v>37130</v>
      </c>
      <c r="C22" s="495">
        <v>0</v>
      </c>
      <c r="D22" s="495">
        <f t="shared" si="3"/>
        <v>37130</v>
      </c>
      <c r="E22" s="496">
        <f>D22/$D$8</f>
        <v>0.01760451525234719</v>
      </c>
      <c r="F22" s="497">
        <v>31109</v>
      </c>
      <c r="G22" s="495">
        <v>3</v>
      </c>
      <c r="H22" s="495">
        <f>G22+F22</f>
        <v>31112</v>
      </c>
      <c r="I22" s="498">
        <f>(D22/H22-1)</f>
        <v>0.19343018770892262</v>
      </c>
      <c r="J22" s="497">
        <v>178657</v>
      </c>
      <c r="K22" s="495">
        <v>315</v>
      </c>
      <c r="L22" s="495">
        <f>K22+J22</f>
        <v>178972</v>
      </c>
      <c r="M22" s="498">
        <f>(L22/$L$8)</f>
        <v>0.013134374888312827</v>
      </c>
      <c r="N22" s="497">
        <v>167344</v>
      </c>
      <c r="O22" s="495">
        <v>82</v>
      </c>
      <c r="P22" s="495">
        <f>O22+N22</f>
        <v>167426</v>
      </c>
      <c r="Q22" s="499">
        <f>(L22/P22-1)</f>
        <v>0.06896180999366885</v>
      </c>
    </row>
    <row r="23" spans="1:17" s="133" customFormat="1" ht="18" customHeight="1">
      <c r="A23" s="493" t="s">
        <v>236</v>
      </c>
      <c r="B23" s="494">
        <v>33068</v>
      </c>
      <c r="C23" s="495">
        <v>0</v>
      </c>
      <c r="D23" s="495">
        <f t="shared" si="3"/>
        <v>33068</v>
      </c>
      <c r="E23" s="496">
        <f>D23/$D$8</f>
        <v>0.015678591714640908</v>
      </c>
      <c r="F23" s="497">
        <v>29673</v>
      </c>
      <c r="G23" s="495"/>
      <c r="H23" s="495">
        <f>G23+F23</f>
        <v>29673</v>
      </c>
      <c r="I23" s="498">
        <f>(D23/H23-1)</f>
        <v>0.1144137768341591</v>
      </c>
      <c r="J23" s="497">
        <v>220099</v>
      </c>
      <c r="K23" s="495">
        <v>996</v>
      </c>
      <c r="L23" s="495">
        <f>K23+J23</f>
        <v>221095</v>
      </c>
      <c r="M23" s="498">
        <f>(L23/$L$8)</f>
        <v>0.01622569237607852</v>
      </c>
      <c r="N23" s="497">
        <v>194545</v>
      </c>
      <c r="O23" s="495">
        <v>95</v>
      </c>
      <c r="P23" s="495">
        <f>O23+N23</f>
        <v>194640</v>
      </c>
      <c r="Q23" s="499">
        <f>(L23/P23-1)</f>
        <v>0.13591759145088367</v>
      </c>
    </row>
    <row r="24" spans="1:17" s="133" customFormat="1" ht="18" customHeight="1">
      <c r="A24" s="493" t="s">
        <v>237</v>
      </c>
      <c r="B24" s="494">
        <v>26947</v>
      </c>
      <c r="C24" s="495">
        <v>2962</v>
      </c>
      <c r="D24" s="495">
        <f t="shared" si="3"/>
        <v>29909</v>
      </c>
      <c r="E24" s="496">
        <f>D24/$D$8</f>
        <v>0.014180809229260762</v>
      </c>
      <c r="F24" s="497">
        <v>23548</v>
      </c>
      <c r="G24" s="495">
        <v>1781</v>
      </c>
      <c r="H24" s="495">
        <f>G24+F24</f>
        <v>25329</v>
      </c>
      <c r="I24" s="498">
        <f>(D24/H24-1)</f>
        <v>0.18082040349007067</v>
      </c>
      <c r="J24" s="497">
        <v>187829</v>
      </c>
      <c r="K24" s="495">
        <v>22622</v>
      </c>
      <c r="L24" s="495">
        <f>K24+J24</f>
        <v>210451</v>
      </c>
      <c r="M24" s="498">
        <f>(L24/$L$8)</f>
        <v>0.015444551827214999</v>
      </c>
      <c r="N24" s="497">
        <v>148114</v>
      </c>
      <c r="O24" s="495">
        <v>15087</v>
      </c>
      <c r="P24" s="495">
        <f>O24+N24</f>
        <v>163201</v>
      </c>
      <c r="Q24" s="499">
        <f>(L24/P24-1)</f>
        <v>0.2895202848021765</v>
      </c>
    </row>
    <row r="25" spans="1:17" s="133" customFormat="1" ht="18" customHeight="1">
      <c r="A25" s="493" t="s">
        <v>238</v>
      </c>
      <c r="B25" s="494">
        <v>28561</v>
      </c>
      <c r="C25" s="495">
        <v>0</v>
      </c>
      <c r="D25" s="495">
        <f t="shared" si="3"/>
        <v>28561</v>
      </c>
      <c r="E25" s="496">
        <f aca="true" t="shared" si="11" ref="E25:E38">D25/$D$8</f>
        <v>0.013541679507737358</v>
      </c>
      <c r="F25" s="497">
        <v>27757</v>
      </c>
      <c r="G25" s="495"/>
      <c r="H25" s="495">
        <f t="shared" si="0"/>
        <v>27757</v>
      </c>
      <c r="I25" s="498">
        <f aca="true" t="shared" si="12" ref="I25:I38">(D25/H25-1)</f>
        <v>0.028965666318406136</v>
      </c>
      <c r="J25" s="497">
        <v>171398</v>
      </c>
      <c r="K25" s="495">
        <v>1700</v>
      </c>
      <c r="L25" s="495">
        <f t="shared" si="1"/>
        <v>173098</v>
      </c>
      <c r="M25" s="498">
        <f aca="true" t="shared" si="13" ref="M25:M38">(L25/$L$8)</f>
        <v>0.012703294506499194</v>
      </c>
      <c r="N25" s="497">
        <v>161461</v>
      </c>
      <c r="O25" s="495">
        <v>923</v>
      </c>
      <c r="P25" s="495">
        <f t="shared" si="2"/>
        <v>162384</v>
      </c>
      <c r="Q25" s="499">
        <f aca="true" t="shared" si="14" ref="Q25:Q38">(L25/P25-1)</f>
        <v>0.0659794068381121</v>
      </c>
    </row>
    <row r="26" spans="1:17" s="133" customFormat="1" ht="18" customHeight="1">
      <c r="A26" s="493" t="s">
        <v>239</v>
      </c>
      <c r="B26" s="494">
        <v>24747</v>
      </c>
      <c r="C26" s="495">
        <v>379</v>
      </c>
      <c r="D26" s="495">
        <f t="shared" si="3"/>
        <v>25126</v>
      </c>
      <c r="E26" s="496">
        <f t="shared" si="11"/>
        <v>0.011913036634270818</v>
      </c>
      <c r="F26" s="497">
        <v>33757</v>
      </c>
      <c r="G26" s="495">
        <v>941</v>
      </c>
      <c r="H26" s="495">
        <f>G26+F26</f>
        <v>34698</v>
      </c>
      <c r="I26" s="498">
        <f t="shared" si="12"/>
        <v>-0.2758660441524007</v>
      </c>
      <c r="J26" s="497">
        <v>174677</v>
      </c>
      <c r="K26" s="495">
        <v>3172</v>
      </c>
      <c r="L26" s="495">
        <f>K26+J26</f>
        <v>177849</v>
      </c>
      <c r="M26" s="498">
        <f t="shared" si="13"/>
        <v>0.013051960303910936</v>
      </c>
      <c r="N26" s="497">
        <v>177395</v>
      </c>
      <c r="O26" s="495">
        <v>6492</v>
      </c>
      <c r="P26" s="495">
        <f>O26+N26</f>
        <v>183887</v>
      </c>
      <c r="Q26" s="499">
        <f t="shared" si="14"/>
        <v>-0.03283538259909613</v>
      </c>
    </row>
    <row r="27" spans="1:17" s="133" customFormat="1" ht="18" customHeight="1">
      <c r="A27" s="493" t="s">
        <v>240</v>
      </c>
      <c r="B27" s="494">
        <v>24030</v>
      </c>
      <c r="C27" s="495">
        <v>0</v>
      </c>
      <c r="D27" s="495">
        <f t="shared" si="3"/>
        <v>24030</v>
      </c>
      <c r="E27" s="496">
        <f t="shared" si="11"/>
        <v>0.011393388136652383</v>
      </c>
      <c r="F27" s="497">
        <v>31797</v>
      </c>
      <c r="G27" s="495">
        <v>279</v>
      </c>
      <c r="H27" s="495">
        <f>G27+F27</f>
        <v>32076</v>
      </c>
      <c r="I27" s="498">
        <f t="shared" si="12"/>
        <v>-0.25084175084175087</v>
      </c>
      <c r="J27" s="497">
        <v>175673</v>
      </c>
      <c r="K27" s="495">
        <v>441</v>
      </c>
      <c r="L27" s="495">
        <f>K27+J27</f>
        <v>176114</v>
      </c>
      <c r="M27" s="498">
        <f t="shared" si="13"/>
        <v>0.012924632339585662</v>
      </c>
      <c r="N27" s="497">
        <v>186312</v>
      </c>
      <c r="O27" s="495">
        <v>351</v>
      </c>
      <c r="P27" s="495">
        <f>O27+N27</f>
        <v>186663</v>
      </c>
      <c r="Q27" s="499">
        <f t="shared" si="14"/>
        <v>-0.05651361008876965</v>
      </c>
    </row>
    <row r="28" spans="1:17" s="133" customFormat="1" ht="18" customHeight="1">
      <c r="A28" s="493" t="s">
        <v>241</v>
      </c>
      <c r="B28" s="494">
        <v>23644</v>
      </c>
      <c r="C28" s="495">
        <v>289</v>
      </c>
      <c r="D28" s="495">
        <f t="shared" si="3"/>
        <v>23933</v>
      </c>
      <c r="E28" s="496">
        <f t="shared" si="11"/>
        <v>0.011347397348085788</v>
      </c>
      <c r="F28" s="497">
        <v>20346</v>
      </c>
      <c r="G28" s="495">
        <v>304</v>
      </c>
      <c r="H28" s="495">
        <f>G28+F28</f>
        <v>20650</v>
      </c>
      <c r="I28" s="498">
        <f t="shared" si="12"/>
        <v>0.15898305084745767</v>
      </c>
      <c r="J28" s="497">
        <v>143906</v>
      </c>
      <c r="K28" s="495">
        <v>1930</v>
      </c>
      <c r="L28" s="495">
        <f>K28+J28</f>
        <v>145836</v>
      </c>
      <c r="M28" s="498">
        <f t="shared" si="13"/>
        <v>0.010702594239389343</v>
      </c>
      <c r="N28" s="497">
        <v>135270</v>
      </c>
      <c r="O28" s="495">
        <v>1599</v>
      </c>
      <c r="P28" s="495">
        <f>O28+N28</f>
        <v>136869</v>
      </c>
      <c r="Q28" s="499">
        <f t="shared" si="14"/>
        <v>0.06551520066633065</v>
      </c>
    </row>
    <row r="29" spans="1:17" s="133" customFormat="1" ht="18" customHeight="1">
      <c r="A29" s="493" t="s">
        <v>242</v>
      </c>
      <c r="B29" s="494">
        <v>21806</v>
      </c>
      <c r="C29" s="495">
        <v>2</v>
      </c>
      <c r="D29" s="495">
        <f t="shared" si="3"/>
        <v>21808</v>
      </c>
      <c r="E29" s="496">
        <f t="shared" si="11"/>
        <v>0.010339867186188728</v>
      </c>
      <c r="F29" s="497">
        <v>22711</v>
      </c>
      <c r="G29" s="495"/>
      <c r="H29" s="495">
        <f t="shared" si="0"/>
        <v>22711</v>
      </c>
      <c r="I29" s="498">
        <f t="shared" si="12"/>
        <v>-0.03976046849544279</v>
      </c>
      <c r="J29" s="497">
        <v>150967</v>
      </c>
      <c r="K29" s="495">
        <v>1471</v>
      </c>
      <c r="L29" s="495">
        <f t="shared" si="1"/>
        <v>152438</v>
      </c>
      <c r="M29" s="498">
        <f t="shared" si="13"/>
        <v>0.011187100994706605</v>
      </c>
      <c r="N29" s="497">
        <v>130450</v>
      </c>
      <c r="O29" s="495">
        <v>199</v>
      </c>
      <c r="P29" s="495">
        <f t="shared" si="2"/>
        <v>130649</v>
      </c>
      <c r="Q29" s="499">
        <f t="shared" si="14"/>
        <v>0.16677509969460158</v>
      </c>
    </row>
    <row r="30" spans="1:17" s="133" customFormat="1" ht="18" customHeight="1">
      <c r="A30" s="493" t="s">
        <v>243</v>
      </c>
      <c r="B30" s="494">
        <v>19860</v>
      </c>
      <c r="C30" s="495">
        <v>0</v>
      </c>
      <c r="D30" s="495">
        <f t="shared" si="3"/>
        <v>19860</v>
      </c>
      <c r="E30" s="496">
        <f t="shared" si="11"/>
        <v>0.009416258360129685</v>
      </c>
      <c r="F30" s="497">
        <v>16640</v>
      </c>
      <c r="G30" s="495"/>
      <c r="H30" s="495">
        <f>G30+F30</f>
        <v>16640</v>
      </c>
      <c r="I30" s="498">
        <f t="shared" si="12"/>
        <v>0.19350961538461542</v>
      </c>
      <c r="J30" s="497">
        <v>118157</v>
      </c>
      <c r="K30" s="495">
        <v>840</v>
      </c>
      <c r="L30" s="495">
        <f>K30+J30</f>
        <v>118997</v>
      </c>
      <c r="M30" s="498">
        <f t="shared" si="13"/>
        <v>0.008732937043697122</v>
      </c>
      <c r="N30" s="497">
        <v>96586</v>
      </c>
      <c r="O30" s="495">
        <v>54</v>
      </c>
      <c r="P30" s="495">
        <f>O30+N30</f>
        <v>96640</v>
      </c>
      <c r="Q30" s="499">
        <f t="shared" si="14"/>
        <v>0.23134312913907285</v>
      </c>
    </row>
    <row r="31" spans="1:17" s="133" customFormat="1" ht="18" customHeight="1">
      <c r="A31" s="493" t="s">
        <v>244</v>
      </c>
      <c r="B31" s="494">
        <v>18617</v>
      </c>
      <c r="C31" s="495">
        <v>0</v>
      </c>
      <c r="D31" s="495">
        <f t="shared" si="3"/>
        <v>18617</v>
      </c>
      <c r="E31" s="496">
        <f t="shared" si="11"/>
        <v>0.008826912481900017</v>
      </c>
      <c r="F31" s="497">
        <v>18518</v>
      </c>
      <c r="G31" s="495">
        <v>303</v>
      </c>
      <c r="H31" s="495">
        <f>G31+F31</f>
        <v>18821</v>
      </c>
      <c r="I31" s="498">
        <f t="shared" si="12"/>
        <v>-0.010838956484777618</v>
      </c>
      <c r="J31" s="497">
        <v>117135</v>
      </c>
      <c r="K31" s="495">
        <v>249</v>
      </c>
      <c r="L31" s="495">
        <f>K31+J31</f>
        <v>117384</v>
      </c>
      <c r="M31" s="498">
        <f t="shared" si="13"/>
        <v>0.00861456240020625</v>
      </c>
      <c r="N31" s="497">
        <v>110061</v>
      </c>
      <c r="O31" s="495">
        <v>715</v>
      </c>
      <c r="P31" s="495">
        <f>O31+N31</f>
        <v>110776</v>
      </c>
      <c r="Q31" s="499">
        <f t="shared" si="14"/>
        <v>0.05965191016104576</v>
      </c>
    </row>
    <row r="32" spans="1:17" s="133" customFormat="1" ht="18" customHeight="1">
      <c r="A32" s="493" t="s">
        <v>245</v>
      </c>
      <c r="B32" s="494">
        <v>18056</v>
      </c>
      <c r="C32" s="495">
        <v>310</v>
      </c>
      <c r="D32" s="495">
        <f t="shared" si="3"/>
        <v>18366</v>
      </c>
      <c r="E32" s="496">
        <f t="shared" si="11"/>
        <v>0.008707905389835941</v>
      </c>
      <c r="F32" s="497">
        <v>19271</v>
      </c>
      <c r="G32" s="495">
        <v>363</v>
      </c>
      <c r="H32" s="495">
        <f>G32+F32</f>
        <v>19634</v>
      </c>
      <c r="I32" s="498">
        <f t="shared" si="12"/>
        <v>-0.06458184781501475</v>
      </c>
      <c r="J32" s="497">
        <v>120727</v>
      </c>
      <c r="K32" s="495">
        <v>1964</v>
      </c>
      <c r="L32" s="495">
        <f>K32+J32</f>
        <v>122691</v>
      </c>
      <c r="M32" s="498">
        <f t="shared" si="13"/>
        <v>0.009004031856502632</v>
      </c>
      <c r="N32" s="497">
        <v>122133</v>
      </c>
      <c r="O32" s="495">
        <v>2820</v>
      </c>
      <c r="P32" s="495">
        <f>O32+N32</f>
        <v>124953</v>
      </c>
      <c r="Q32" s="499">
        <f t="shared" si="14"/>
        <v>-0.018102806655302395</v>
      </c>
    </row>
    <row r="33" spans="1:17" s="133" customFormat="1" ht="18" customHeight="1">
      <c r="A33" s="493" t="s">
        <v>246</v>
      </c>
      <c r="B33" s="494">
        <v>15641</v>
      </c>
      <c r="C33" s="495">
        <v>18</v>
      </c>
      <c r="D33" s="495">
        <f t="shared" si="3"/>
        <v>15659</v>
      </c>
      <c r="E33" s="496">
        <f t="shared" si="11"/>
        <v>0.0074244304965393115</v>
      </c>
      <c r="F33" s="497">
        <v>17402</v>
      </c>
      <c r="G33" s="495">
        <v>65</v>
      </c>
      <c r="H33" s="495">
        <f>G33+F33</f>
        <v>17467</v>
      </c>
      <c r="I33" s="498">
        <f t="shared" si="12"/>
        <v>-0.10350947501001895</v>
      </c>
      <c r="J33" s="497">
        <v>106270</v>
      </c>
      <c r="K33" s="495">
        <v>687</v>
      </c>
      <c r="L33" s="495">
        <f>K33+J33</f>
        <v>106957</v>
      </c>
      <c r="M33" s="498">
        <f t="shared" si="13"/>
        <v>0.007849347020367851</v>
      </c>
      <c r="N33" s="497">
        <v>112741</v>
      </c>
      <c r="O33" s="495">
        <v>557</v>
      </c>
      <c r="P33" s="495">
        <f>O33+N33</f>
        <v>113298</v>
      </c>
      <c r="Q33" s="499">
        <f t="shared" si="14"/>
        <v>-0.055967448675175224</v>
      </c>
    </row>
    <row r="34" spans="1:17" s="133" customFormat="1" ht="18" customHeight="1">
      <c r="A34" s="493" t="s">
        <v>247</v>
      </c>
      <c r="B34" s="494">
        <v>13205</v>
      </c>
      <c r="C34" s="495">
        <v>2248</v>
      </c>
      <c r="D34" s="495">
        <f t="shared" si="3"/>
        <v>15453</v>
      </c>
      <c r="E34" s="496">
        <f t="shared" si="11"/>
        <v>0.007326759337315409</v>
      </c>
      <c r="F34" s="497">
        <v>12708</v>
      </c>
      <c r="G34" s="495">
        <v>1821</v>
      </c>
      <c r="H34" s="495">
        <f>G34+F34</f>
        <v>14529</v>
      </c>
      <c r="I34" s="498">
        <f t="shared" si="12"/>
        <v>0.06359694404294869</v>
      </c>
      <c r="J34" s="497">
        <v>79308</v>
      </c>
      <c r="K34" s="495">
        <v>15408</v>
      </c>
      <c r="L34" s="495">
        <f>K34+J34</f>
        <v>94716</v>
      </c>
      <c r="M34" s="498">
        <f t="shared" si="13"/>
        <v>0.006951006034024527</v>
      </c>
      <c r="N34" s="497">
        <v>73748</v>
      </c>
      <c r="O34" s="495">
        <v>15353</v>
      </c>
      <c r="P34" s="495">
        <f>O34+N34</f>
        <v>89101</v>
      </c>
      <c r="Q34" s="499">
        <f t="shared" si="14"/>
        <v>0.06301837240883934</v>
      </c>
    </row>
    <row r="35" spans="1:17" s="133" customFormat="1" ht="18" customHeight="1">
      <c r="A35" s="493" t="s">
        <v>248</v>
      </c>
      <c r="B35" s="494">
        <v>13906</v>
      </c>
      <c r="C35" s="495">
        <v>0</v>
      </c>
      <c r="D35" s="495">
        <f t="shared" si="3"/>
        <v>13906</v>
      </c>
      <c r="E35" s="496">
        <f t="shared" si="11"/>
        <v>0.00659327737945435</v>
      </c>
      <c r="F35" s="497">
        <v>14430</v>
      </c>
      <c r="G35" s="495"/>
      <c r="H35" s="495">
        <f t="shared" si="0"/>
        <v>14430</v>
      </c>
      <c r="I35" s="498">
        <f t="shared" si="12"/>
        <v>-0.03631323631323635</v>
      </c>
      <c r="J35" s="497">
        <v>103147</v>
      </c>
      <c r="K35" s="495"/>
      <c r="L35" s="495">
        <f t="shared" si="1"/>
        <v>103147</v>
      </c>
      <c r="M35" s="498">
        <f t="shared" si="13"/>
        <v>0.007569739213982093</v>
      </c>
      <c r="N35" s="497">
        <v>86502</v>
      </c>
      <c r="O35" s="495">
        <v>44</v>
      </c>
      <c r="P35" s="495">
        <f t="shared" si="2"/>
        <v>86546</v>
      </c>
      <c r="Q35" s="499">
        <f t="shared" si="14"/>
        <v>0.19181706837982104</v>
      </c>
    </row>
    <row r="36" spans="1:17" s="133" customFormat="1" ht="18" customHeight="1">
      <c r="A36" s="493" t="s">
        <v>249</v>
      </c>
      <c r="B36" s="494">
        <v>12111</v>
      </c>
      <c r="C36" s="495">
        <v>18</v>
      </c>
      <c r="D36" s="495">
        <f t="shared" si="3"/>
        <v>12129</v>
      </c>
      <c r="E36" s="496">
        <f t="shared" si="11"/>
        <v>0.005750745098187963</v>
      </c>
      <c r="F36" s="497">
        <v>10068</v>
      </c>
      <c r="G36" s="495">
        <v>12</v>
      </c>
      <c r="H36" s="495">
        <f t="shared" si="0"/>
        <v>10080</v>
      </c>
      <c r="I36" s="498">
        <f t="shared" si="12"/>
        <v>0.20327380952380958</v>
      </c>
      <c r="J36" s="497">
        <v>78701</v>
      </c>
      <c r="K36" s="495">
        <v>118</v>
      </c>
      <c r="L36" s="495">
        <f t="shared" si="1"/>
        <v>78819</v>
      </c>
      <c r="M36" s="498">
        <f t="shared" si="13"/>
        <v>0.005784358974151983</v>
      </c>
      <c r="N36" s="497">
        <v>70400</v>
      </c>
      <c r="O36" s="495">
        <v>73</v>
      </c>
      <c r="P36" s="495">
        <f t="shared" si="2"/>
        <v>70473</v>
      </c>
      <c r="Q36" s="499">
        <f t="shared" si="14"/>
        <v>0.11842833425567245</v>
      </c>
    </row>
    <row r="37" spans="1:17" s="133" customFormat="1" ht="18" customHeight="1">
      <c r="A37" s="493" t="s">
        <v>250</v>
      </c>
      <c r="B37" s="494">
        <v>11325</v>
      </c>
      <c r="C37" s="495">
        <v>0</v>
      </c>
      <c r="D37" s="495">
        <f t="shared" si="3"/>
        <v>11325</v>
      </c>
      <c r="E37" s="496">
        <f t="shared" si="11"/>
        <v>0.005369543098110205</v>
      </c>
      <c r="F37" s="497">
        <v>9388</v>
      </c>
      <c r="G37" s="495">
        <v>2</v>
      </c>
      <c r="H37" s="495">
        <f t="shared" si="0"/>
        <v>9390</v>
      </c>
      <c r="I37" s="498">
        <f t="shared" si="12"/>
        <v>0.20607028753993606</v>
      </c>
      <c r="J37" s="497">
        <v>67641</v>
      </c>
      <c r="K37" s="495">
        <v>20</v>
      </c>
      <c r="L37" s="495">
        <f t="shared" si="1"/>
        <v>67661</v>
      </c>
      <c r="M37" s="498">
        <f t="shared" si="13"/>
        <v>0.004965497057182878</v>
      </c>
      <c r="N37" s="497">
        <v>60343</v>
      </c>
      <c r="O37" s="495">
        <v>6</v>
      </c>
      <c r="P37" s="495">
        <f t="shared" si="2"/>
        <v>60349</v>
      </c>
      <c r="Q37" s="499">
        <f t="shared" si="14"/>
        <v>0.1211619082337736</v>
      </c>
    </row>
    <row r="38" spans="1:17" s="133" customFormat="1" ht="18" customHeight="1">
      <c r="A38" s="493" t="s">
        <v>251</v>
      </c>
      <c r="B38" s="494">
        <v>11017</v>
      </c>
      <c r="C38" s="495">
        <v>90</v>
      </c>
      <c r="D38" s="495">
        <f t="shared" si="3"/>
        <v>11107</v>
      </c>
      <c r="E38" s="496">
        <f t="shared" si="11"/>
        <v>0.005266182356795589</v>
      </c>
      <c r="F38" s="497">
        <v>9582</v>
      </c>
      <c r="G38" s="495">
        <v>58</v>
      </c>
      <c r="H38" s="495">
        <f t="shared" si="0"/>
        <v>9640</v>
      </c>
      <c r="I38" s="498">
        <f t="shared" si="12"/>
        <v>0.15217842323651443</v>
      </c>
      <c r="J38" s="497">
        <v>65716</v>
      </c>
      <c r="K38" s="495">
        <v>416</v>
      </c>
      <c r="L38" s="495">
        <f t="shared" si="1"/>
        <v>66132</v>
      </c>
      <c r="M38" s="498">
        <f t="shared" si="13"/>
        <v>0.004853286995250117</v>
      </c>
      <c r="N38" s="497">
        <v>68692</v>
      </c>
      <c r="O38" s="495">
        <v>390</v>
      </c>
      <c r="P38" s="495">
        <f t="shared" si="2"/>
        <v>69082</v>
      </c>
      <c r="Q38" s="499">
        <f t="shared" si="14"/>
        <v>-0.04270287484438784</v>
      </c>
    </row>
    <row r="39" spans="1:17" s="133" customFormat="1" ht="18" customHeight="1">
      <c r="A39" s="493" t="s">
        <v>252</v>
      </c>
      <c r="B39" s="494">
        <v>10813</v>
      </c>
      <c r="C39" s="495">
        <v>21</v>
      </c>
      <c r="D39" s="495">
        <f t="shared" si="3"/>
        <v>10834</v>
      </c>
      <c r="E39" s="496">
        <f aca="true" t="shared" si="15" ref="E39:E59">D39/$D$8</f>
        <v>0.005136744364231873</v>
      </c>
      <c r="F39" s="497">
        <v>13280</v>
      </c>
      <c r="G39" s="495">
        <v>323</v>
      </c>
      <c r="H39" s="495">
        <f t="shared" si="0"/>
        <v>13603</v>
      </c>
      <c r="I39" s="498">
        <f aca="true" t="shared" si="16" ref="I39:I59">(D39/H39-1)</f>
        <v>-0.20355803866794087</v>
      </c>
      <c r="J39" s="497">
        <v>78710</v>
      </c>
      <c r="K39" s="495">
        <v>216</v>
      </c>
      <c r="L39" s="495">
        <f t="shared" si="1"/>
        <v>78926</v>
      </c>
      <c r="M39" s="498">
        <f aca="true" t="shared" si="17" ref="M39:M59">(L39/$L$8)</f>
        <v>0.005792211476851005</v>
      </c>
      <c r="N39" s="497">
        <v>86570</v>
      </c>
      <c r="O39" s="495">
        <v>3165</v>
      </c>
      <c r="P39" s="495">
        <f t="shared" si="2"/>
        <v>89735</v>
      </c>
      <c r="Q39" s="499">
        <f aca="true" t="shared" si="18" ref="Q39:Q59">(L39/P39-1)</f>
        <v>-0.1204546720900429</v>
      </c>
    </row>
    <row r="40" spans="1:17" s="133" customFormat="1" ht="18" customHeight="1">
      <c r="A40" s="493" t="s">
        <v>253</v>
      </c>
      <c r="B40" s="494">
        <v>10632</v>
      </c>
      <c r="C40" s="495">
        <v>0</v>
      </c>
      <c r="D40" s="495">
        <f t="shared" si="3"/>
        <v>10632</v>
      </c>
      <c r="E40" s="496">
        <f t="shared" si="15"/>
        <v>0.005040969732371541</v>
      </c>
      <c r="F40" s="497">
        <v>10490</v>
      </c>
      <c r="G40" s="495">
        <v>39</v>
      </c>
      <c r="H40" s="495">
        <f t="shared" si="0"/>
        <v>10529</v>
      </c>
      <c r="I40" s="498">
        <f t="shared" si="16"/>
        <v>0.009782505461107371</v>
      </c>
      <c r="J40" s="497">
        <v>71859</v>
      </c>
      <c r="K40" s="495">
        <v>9</v>
      </c>
      <c r="L40" s="495">
        <f t="shared" si="1"/>
        <v>71868</v>
      </c>
      <c r="M40" s="498">
        <f t="shared" si="17"/>
        <v>0.005274239850218281</v>
      </c>
      <c r="N40" s="497">
        <v>53849</v>
      </c>
      <c r="O40" s="495">
        <v>59</v>
      </c>
      <c r="P40" s="495">
        <f t="shared" si="2"/>
        <v>53908</v>
      </c>
      <c r="Q40" s="499">
        <f t="shared" si="18"/>
        <v>0.3331601988573125</v>
      </c>
    </row>
    <row r="41" spans="1:17" s="133" customFormat="1" ht="18" customHeight="1">
      <c r="A41" s="493" t="s">
        <v>254</v>
      </c>
      <c r="B41" s="494">
        <v>10303</v>
      </c>
      <c r="C41" s="495">
        <v>13</v>
      </c>
      <c r="D41" s="495">
        <f t="shared" si="3"/>
        <v>10316</v>
      </c>
      <c r="E41" s="496">
        <f t="shared" si="15"/>
        <v>0.004891144070649438</v>
      </c>
      <c r="F41" s="497">
        <v>9438</v>
      </c>
      <c r="G41" s="495">
        <v>2</v>
      </c>
      <c r="H41" s="495">
        <f t="shared" si="0"/>
        <v>9440</v>
      </c>
      <c r="I41" s="498">
        <f t="shared" si="16"/>
        <v>0.09279661016949148</v>
      </c>
      <c r="J41" s="497">
        <v>53848</v>
      </c>
      <c r="K41" s="495">
        <v>253</v>
      </c>
      <c r="L41" s="495">
        <f t="shared" si="1"/>
        <v>54101</v>
      </c>
      <c r="M41" s="498">
        <f t="shared" si="17"/>
        <v>0.003970357462802071</v>
      </c>
      <c r="N41" s="497">
        <v>56611</v>
      </c>
      <c r="O41" s="495">
        <v>36</v>
      </c>
      <c r="P41" s="495">
        <f t="shared" si="2"/>
        <v>56647</v>
      </c>
      <c r="Q41" s="499">
        <f t="shared" si="18"/>
        <v>-0.04494501032711351</v>
      </c>
    </row>
    <row r="42" spans="1:17" s="133" customFormat="1" ht="18" customHeight="1">
      <c r="A42" s="493" t="s">
        <v>255</v>
      </c>
      <c r="B42" s="494">
        <v>9931</v>
      </c>
      <c r="C42" s="495">
        <v>0</v>
      </c>
      <c r="D42" s="495">
        <f t="shared" si="3"/>
        <v>9931</v>
      </c>
      <c r="E42" s="496">
        <f t="shared" si="15"/>
        <v>0.004708603311905735</v>
      </c>
      <c r="F42" s="497">
        <v>9301</v>
      </c>
      <c r="G42" s="495">
        <v>19</v>
      </c>
      <c r="H42" s="495">
        <f t="shared" si="0"/>
        <v>9320</v>
      </c>
      <c r="I42" s="498">
        <f t="shared" si="16"/>
        <v>0.06555793991416303</v>
      </c>
      <c r="J42" s="497">
        <v>67258</v>
      </c>
      <c r="K42" s="495">
        <v>239</v>
      </c>
      <c r="L42" s="495">
        <f t="shared" si="1"/>
        <v>67497</v>
      </c>
      <c r="M42" s="498">
        <f t="shared" si="17"/>
        <v>0.0049534614455694235</v>
      </c>
      <c r="N42" s="497">
        <v>51487</v>
      </c>
      <c r="O42" s="495">
        <v>442</v>
      </c>
      <c r="P42" s="495">
        <f t="shared" si="2"/>
        <v>51929</v>
      </c>
      <c r="Q42" s="499">
        <f t="shared" si="18"/>
        <v>0.29979394943095383</v>
      </c>
    </row>
    <row r="43" spans="1:17" s="133" customFormat="1" ht="18" customHeight="1">
      <c r="A43" s="493" t="s">
        <v>256</v>
      </c>
      <c r="B43" s="494">
        <v>9824</v>
      </c>
      <c r="C43" s="495">
        <v>15</v>
      </c>
      <c r="D43" s="495">
        <f t="shared" si="3"/>
        <v>9839</v>
      </c>
      <c r="E43" s="496">
        <f t="shared" si="15"/>
        <v>0.004664983182543604</v>
      </c>
      <c r="F43" s="497">
        <v>10790</v>
      </c>
      <c r="G43" s="495">
        <v>2</v>
      </c>
      <c r="H43" s="495">
        <f t="shared" si="0"/>
        <v>10792</v>
      </c>
      <c r="I43" s="498">
        <f t="shared" si="16"/>
        <v>-0.08830615270570796</v>
      </c>
      <c r="J43" s="497">
        <v>63574</v>
      </c>
      <c r="K43" s="495">
        <v>83</v>
      </c>
      <c r="L43" s="495">
        <f t="shared" si="1"/>
        <v>63657</v>
      </c>
      <c r="M43" s="498">
        <f t="shared" si="17"/>
        <v>0.004671652002912911</v>
      </c>
      <c r="N43" s="497">
        <v>66644</v>
      </c>
      <c r="O43" s="495">
        <v>88</v>
      </c>
      <c r="P43" s="495">
        <f t="shared" si="2"/>
        <v>66732</v>
      </c>
      <c r="Q43" s="499">
        <f t="shared" si="18"/>
        <v>-0.046079841755080064</v>
      </c>
    </row>
    <row r="44" spans="1:17" s="133" customFormat="1" ht="18" customHeight="1">
      <c r="A44" s="493" t="s">
        <v>257</v>
      </c>
      <c r="B44" s="494">
        <v>9307</v>
      </c>
      <c r="C44" s="495">
        <v>0</v>
      </c>
      <c r="D44" s="495">
        <f t="shared" si="3"/>
        <v>9307</v>
      </c>
      <c r="E44" s="496">
        <f t="shared" si="15"/>
        <v>0.00441274504318867</v>
      </c>
      <c r="F44" s="497">
        <v>5981</v>
      </c>
      <c r="G44" s="495">
        <v>15</v>
      </c>
      <c r="H44" s="495">
        <f t="shared" si="0"/>
        <v>5996</v>
      </c>
      <c r="I44" s="498">
        <f t="shared" si="16"/>
        <v>0.5522014676450968</v>
      </c>
      <c r="J44" s="497">
        <v>46830</v>
      </c>
      <c r="K44" s="495">
        <v>29</v>
      </c>
      <c r="L44" s="495">
        <f t="shared" si="1"/>
        <v>46859</v>
      </c>
      <c r="M44" s="498">
        <f t="shared" si="17"/>
        <v>0.0034388824670420555</v>
      </c>
      <c r="N44" s="497">
        <v>37823</v>
      </c>
      <c r="O44" s="495">
        <v>77</v>
      </c>
      <c r="P44" s="495">
        <f t="shared" si="2"/>
        <v>37900</v>
      </c>
      <c r="Q44" s="499">
        <f t="shared" si="18"/>
        <v>0.23638522427440622</v>
      </c>
    </row>
    <row r="45" spans="1:17" s="133" customFormat="1" ht="18" customHeight="1">
      <c r="A45" s="493" t="s">
        <v>258</v>
      </c>
      <c r="B45" s="494">
        <v>8172</v>
      </c>
      <c r="C45" s="495">
        <v>6</v>
      </c>
      <c r="D45" s="495">
        <f t="shared" si="3"/>
        <v>8178</v>
      </c>
      <c r="E45" s="496">
        <f t="shared" si="15"/>
        <v>0.0038774501948207734</v>
      </c>
      <c r="F45" s="497">
        <v>8560</v>
      </c>
      <c r="G45" s="495">
        <v>4</v>
      </c>
      <c r="H45" s="495">
        <f t="shared" si="0"/>
        <v>8564</v>
      </c>
      <c r="I45" s="498">
        <f t="shared" si="16"/>
        <v>-0.04507239607659974</v>
      </c>
      <c r="J45" s="497">
        <v>52118</v>
      </c>
      <c r="K45" s="495">
        <v>19</v>
      </c>
      <c r="L45" s="495">
        <f t="shared" si="1"/>
        <v>52137</v>
      </c>
      <c r="M45" s="498">
        <f t="shared" si="17"/>
        <v>0.0038262236749433756</v>
      </c>
      <c r="N45" s="497">
        <v>53404</v>
      </c>
      <c r="O45" s="495">
        <v>45</v>
      </c>
      <c r="P45" s="495">
        <f t="shared" si="2"/>
        <v>53449</v>
      </c>
      <c r="Q45" s="499">
        <f t="shared" si="18"/>
        <v>-0.024546764205130134</v>
      </c>
    </row>
    <row r="46" spans="1:17" s="133" customFormat="1" ht="18" customHeight="1">
      <c r="A46" s="493" t="s">
        <v>259</v>
      </c>
      <c r="B46" s="494">
        <v>8036</v>
      </c>
      <c r="C46" s="495">
        <v>8</v>
      </c>
      <c r="D46" s="495">
        <f t="shared" si="3"/>
        <v>8044</v>
      </c>
      <c r="E46" s="496">
        <f t="shared" si="15"/>
        <v>0.0038139165281411472</v>
      </c>
      <c r="F46" s="497">
        <v>6781</v>
      </c>
      <c r="G46" s="495">
        <v>21</v>
      </c>
      <c r="H46" s="495">
        <f t="shared" si="0"/>
        <v>6802</v>
      </c>
      <c r="I46" s="498">
        <f t="shared" si="16"/>
        <v>0.1825933548956189</v>
      </c>
      <c r="J46" s="497">
        <v>49976</v>
      </c>
      <c r="K46" s="495">
        <v>97</v>
      </c>
      <c r="L46" s="495">
        <f t="shared" si="1"/>
        <v>50073</v>
      </c>
      <c r="M46" s="498">
        <f t="shared" si="17"/>
        <v>0.0036747510995155004</v>
      </c>
      <c r="N46" s="497">
        <v>45249</v>
      </c>
      <c r="O46" s="495">
        <v>109</v>
      </c>
      <c r="P46" s="495">
        <f t="shared" si="2"/>
        <v>45358</v>
      </c>
      <c r="Q46" s="499">
        <f t="shared" si="18"/>
        <v>0.10395079148110598</v>
      </c>
    </row>
    <row r="47" spans="1:17" s="133" customFormat="1" ht="18" customHeight="1">
      <c r="A47" s="493" t="s">
        <v>260</v>
      </c>
      <c r="B47" s="494">
        <v>7251</v>
      </c>
      <c r="C47" s="495">
        <v>427</v>
      </c>
      <c r="D47" s="495">
        <f t="shared" si="3"/>
        <v>7678</v>
      </c>
      <c r="E47" s="496">
        <f t="shared" si="15"/>
        <v>0.003640384274374407</v>
      </c>
      <c r="F47" s="497">
        <v>5843</v>
      </c>
      <c r="G47" s="495">
        <v>91</v>
      </c>
      <c r="H47" s="495">
        <f t="shared" si="0"/>
        <v>5934</v>
      </c>
      <c r="I47" s="498">
        <f t="shared" si="16"/>
        <v>0.2938995618469835</v>
      </c>
      <c r="J47" s="497">
        <v>43878</v>
      </c>
      <c r="K47" s="495">
        <v>1349</v>
      </c>
      <c r="L47" s="495">
        <f t="shared" si="1"/>
        <v>45227</v>
      </c>
      <c r="M47" s="498">
        <f t="shared" si="17"/>
        <v>0.003319113453913038</v>
      </c>
      <c r="N47" s="497">
        <v>40426</v>
      </c>
      <c r="O47" s="495">
        <v>447</v>
      </c>
      <c r="P47" s="495">
        <f t="shared" si="2"/>
        <v>40873</v>
      </c>
      <c r="Q47" s="499">
        <f t="shared" si="18"/>
        <v>0.10652508991265619</v>
      </c>
    </row>
    <row r="48" spans="1:17" s="133" customFormat="1" ht="18" customHeight="1">
      <c r="A48" s="493" t="s">
        <v>261</v>
      </c>
      <c r="B48" s="494">
        <v>7434</v>
      </c>
      <c r="C48" s="495">
        <v>0</v>
      </c>
      <c r="D48" s="495">
        <f t="shared" si="3"/>
        <v>7434</v>
      </c>
      <c r="E48" s="496">
        <f t="shared" si="15"/>
        <v>0.0035246961051965797</v>
      </c>
      <c r="F48" s="497">
        <v>7070</v>
      </c>
      <c r="G48" s="495"/>
      <c r="H48" s="495">
        <f t="shared" si="0"/>
        <v>7070</v>
      </c>
      <c r="I48" s="498">
        <f t="shared" si="16"/>
        <v>0.05148514851485153</v>
      </c>
      <c r="J48" s="497">
        <v>46844</v>
      </c>
      <c r="K48" s="495">
        <v>20</v>
      </c>
      <c r="L48" s="495">
        <f t="shared" si="1"/>
        <v>46864</v>
      </c>
      <c r="M48" s="498">
        <f t="shared" si="17"/>
        <v>0.0034392494064205146</v>
      </c>
      <c r="N48" s="497">
        <v>42733</v>
      </c>
      <c r="O48" s="495">
        <v>61</v>
      </c>
      <c r="P48" s="495">
        <f t="shared" si="2"/>
        <v>42794</v>
      </c>
      <c r="Q48" s="499">
        <f t="shared" si="18"/>
        <v>0.09510679067158945</v>
      </c>
    </row>
    <row r="49" spans="1:17" s="133" customFormat="1" ht="18" customHeight="1">
      <c r="A49" s="493" t="s">
        <v>262</v>
      </c>
      <c r="B49" s="494">
        <v>3957</v>
      </c>
      <c r="C49" s="495">
        <v>3051</v>
      </c>
      <c r="D49" s="495">
        <f t="shared" si="3"/>
        <v>7008</v>
      </c>
      <c r="E49" s="496">
        <f t="shared" si="15"/>
        <v>0.0033227159409762756</v>
      </c>
      <c r="F49" s="497">
        <v>2885</v>
      </c>
      <c r="G49" s="495">
        <v>9</v>
      </c>
      <c r="H49" s="495">
        <f t="shared" si="0"/>
        <v>2894</v>
      </c>
      <c r="I49" s="498">
        <f t="shared" si="16"/>
        <v>1.4215618521078093</v>
      </c>
      <c r="J49" s="497">
        <v>17270</v>
      </c>
      <c r="K49" s="495">
        <v>19430</v>
      </c>
      <c r="L49" s="495">
        <f t="shared" si="1"/>
        <v>36700</v>
      </c>
      <c r="M49" s="498">
        <f t="shared" si="17"/>
        <v>0.0026933350378890593</v>
      </c>
      <c r="N49" s="497">
        <v>17435</v>
      </c>
      <c r="O49" s="495">
        <v>15179</v>
      </c>
      <c r="P49" s="495">
        <f t="shared" si="2"/>
        <v>32614</v>
      </c>
      <c r="Q49" s="499">
        <f t="shared" si="18"/>
        <v>0.12528362053106035</v>
      </c>
    </row>
    <row r="50" spans="1:17" s="133" customFormat="1" ht="18" customHeight="1">
      <c r="A50" s="493" t="s">
        <v>263</v>
      </c>
      <c r="B50" s="494">
        <v>2936</v>
      </c>
      <c r="C50" s="495">
        <v>3662</v>
      </c>
      <c r="D50" s="495">
        <f t="shared" si="3"/>
        <v>6598</v>
      </c>
      <c r="E50" s="496">
        <f t="shared" si="15"/>
        <v>0.003128321886210255</v>
      </c>
      <c r="F50" s="497">
        <v>3488</v>
      </c>
      <c r="G50" s="495">
        <v>2662</v>
      </c>
      <c r="H50" s="495">
        <f t="shared" si="0"/>
        <v>6150</v>
      </c>
      <c r="I50" s="498">
        <f t="shared" si="16"/>
        <v>0.07284552845528447</v>
      </c>
      <c r="J50" s="497">
        <v>21102</v>
      </c>
      <c r="K50" s="495">
        <v>20642</v>
      </c>
      <c r="L50" s="495">
        <f t="shared" si="1"/>
        <v>41744</v>
      </c>
      <c r="M50" s="498">
        <f t="shared" si="17"/>
        <v>0.0030635034828784984</v>
      </c>
      <c r="N50" s="497">
        <v>19718</v>
      </c>
      <c r="O50" s="495">
        <v>20230</v>
      </c>
      <c r="P50" s="495">
        <f t="shared" si="2"/>
        <v>39948</v>
      </c>
      <c r="Q50" s="499">
        <f t="shared" si="18"/>
        <v>0.04495844597977361</v>
      </c>
    </row>
    <row r="51" spans="1:17" s="133" customFormat="1" ht="18" customHeight="1">
      <c r="A51" s="493" t="s">
        <v>264</v>
      </c>
      <c r="B51" s="494">
        <v>6205</v>
      </c>
      <c r="C51" s="495">
        <v>300</v>
      </c>
      <c r="D51" s="495">
        <f t="shared" si="3"/>
        <v>6505</v>
      </c>
      <c r="E51" s="496">
        <f t="shared" si="15"/>
        <v>0.0030842276250072306</v>
      </c>
      <c r="F51" s="497">
        <v>6651</v>
      </c>
      <c r="G51" s="495">
        <v>25</v>
      </c>
      <c r="H51" s="495">
        <f t="shared" si="0"/>
        <v>6676</v>
      </c>
      <c r="I51" s="498">
        <f t="shared" si="16"/>
        <v>-0.025614140203714775</v>
      </c>
      <c r="J51" s="497">
        <v>42226</v>
      </c>
      <c r="K51" s="495">
        <v>1914</v>
      </c>
      <c r="L51" s="495">
        <f t="shared" si="1"/>
        <v>44140</v>
      </c>
      <c r="M51" s="498">
        <f t="shared" si="17"/>
        <v>0.0032393408330360514</v>
      </c>
      <c r="N51" s="497">
        <v>53779</v>
      </c>
      <c r="O51" s="495">
        <v>165</v>
      </c>
      <c r="P51" s="495">
        <f t="shared" si="2"/>
        <v>53944</v>
      </c>
      <c r="Q51" s="499">
        <f t="shared" si="18"/>
        <v>-0.18174403084680413</v>
      </c>
    </row>
    <row r="52" spans="1:17" s="133" customFormat="1" ht="18" customHeight="1">
      <c r="A52" s="493" t="s">
        <v>265</v>
      </c>
      <c r="B52" s="494">
        <v>5682</v>
      </c>
      <c r="C52" s="495">
        <v>17</v>
      </c>
      <c r="D52" s="495">
        <f t="shared" si="3"/>
        <v>5699</v>
      </c>
      <c r="E52" s="496">
        <f t="shared" si="15"/>
        <v>0.0027020773612476874</v>
      </c>
      <c r="F52" s="497">
        <v>9244</v>
      </c>
      <c r="G52" s="495">
        <v>25</v>
      </c>
      <c r="H52" s="495">
        <f t="shared" si="0"/>
        <v>9269</v>
      </c>
      <c r="I52" s="498">
        <f t="shared" si="16"/>
        <v>-0.38515481713237676</v>
      </c>
      <c r="J52" s="497">
        <v>39128</v>
      </c>
      <c r="K52" s="495">
        <v>61</v>
      </c>
      <c r="L52" s="495">
        <f t="shared" si="1"/>
        <v>39189</v>
      </c>
      <c r="M52" s="498">
        <f t="shared" si="17"/>
        <v>0.0028759974604859496</v>
      </c>
      <c r="N52" s="497">
        <v>47763</v>
      </c>
      <c r="O52" s="495">
        <v>131</v>
      </c>
      <c r="P52" s="495">
        <f t="shared" si="2"/>
        <v>47894</v>
      </c>
      <c r="Q52" s="499">
        <f t="shared" si="18"/>
        <v>-0.18175554349187795</v>
      </c>
    </row>
    <row r="53" spans="1:17" s="133" customFormat="1" ht="18" customHeight="1">
      <c r="A53" s="493" t="s">
        <v>266</v>
      </c>
      <c r="B53" s="494">
        <v>5482</v>
      </c>
      <c r="C53" s="495">
        <v>20</v>
      </c>
      <c r="D53" s="495">
        <f t="shared" si="3"/>
        <v>5502</v>
      </c>
      <c r="E53" s="496">
        <f t="shared" si="15"/>
        <v>0.002608673388591819</v>
      </c>
      <c r="F53" s="497">
        <v>5726</v>
      </c>
      <c r="G53" s="495">
        <v>42</v>
      </c>
      <c r="H53" s="495">
        <f t="shared" si="0"/>
        <v>5768</v>
      </c>
      <c r="I53" s="498">
        <f t="shared" si="16"/>
        <v>-0.04611650485436891</v>
      </c>
      <c r="J53" s="497">
        <v>37184</v>
      </c>
      <c r="K53" s="495">
        <v>110</v>
      </c>
      <c r="L53" s="495">
        <f t="shared" si="1"/>
        <v>37294</v>
      </c>
      <c r="M53" s="498">
        <f t="shared" si="17"/>
        <v>0.0027369274360499888</v>
      </c>
      <c r="N53" s="497">
        <v>37839</v>
      </c>
      <c r="O53" s="495">
        <v>559</v>
      </c>
      <c r="P53" s="495">
        <f t="shared" si="2"/>
        <v>38398</v>
      </c>
      <c r="Q53" s="499">
        <f t="shared" si="18"/>
        <v>-0.02875149747382677</v>
      </c>
    </row>
    <row r="54" spans="1:17" s="133" customFormat="1" ht="18" customHeight="1">
      <c r="A54" s="493" t="s">
        <v>267</v>
      </c>
      <c r="B54" s="494">
        <v>3783</v>
      </c>
      <c r="C54" s="495">
        <v>73</v>
      </c>
      <c r="D54" s="495">
        <f t="shared" si="3"/>
        <v>3856</v>
      </c>
      <c r="E54" s="496">
        <f t="shared" si="15"/>
        <v>0.0018282523784823798</v>
      </c>
      <c r="F54" s="497">
        <v>6032</v>
      </c>
      <c r="G54" s="495">
        <v>236</v>
      </c>
      <c r="H54" s="495">
        <f t="shared" si="0"/>
        <v>6268</v>
      </c>
      <c r="I54" s="498">
        <f t="shared" si="16"/>
        <v>-0.38481174218251435</v>
      </c>
      <c r="J54" s="497">
        <v>26748</v>
      </c>
      <c r="K54" s="495">
        <v>561</v>
      </c>
      <c r="L54" s="495">
        <f t="shared" si="1"/>
        <v>27309</v>
      </c>
      <c r="M54" s="498">
        <f t="shared" si="17"/>
        <v>0.002004149497267366</v>
      </c>
      <c r="N54" s="497">
        <v>38803</v>
      </c>
      <c r="O54" s="495">
        <v>2133</v>
      </c>
      <c r="P54" s="495">
        <f t="shared" si="2"/>
        <v>40936</v>
      </c>
      <c r="Q54" s="499">
        <f t="shared" si="18"/>
        <v>-0.3328854797733046</v>
      </c>
    </row>
    <row r="55" spans="1:17" s="133" customFormat="1" ht="18" customHeight="1">
      <c r="A55" s="493" t="s">
        <v>268</v>
      </c>
      <c r="B55" s="494">
        <v>3741</v>
      </c>
      <c r="C55" s="495">
        <v>12</v>
      </c>
      <c r="D55" s="495">
        <f t="shared" si="3"/>
        <v>3753</v>
      </c>
      <c r="E55" s="496">
        <f t="shared" si="15"/>
        <v>0.0017794167988704284</v>
      </c>
      <c r="F55" s="497">
        <v>3776</v>
      </c>
      <c r="G55" s="495">
        <v>12</v>
      </c>
      <c r="H55" s="495">
        <f t="shared" si="0"/>
        <v>3788</v>
      </c>
      <c r="I55" s="498">
        <f t="shared" si="16"/>
        <v>-0.009239704329461418</v>
      </c>
      <c r="J55" s="497">
        <v>25639</v>
      </c>
      <c r="K55" s="495">
        <v>101</v>
      </c>
      <c r="L55" s="495">
        <f t="shared" si="1"/>
        <v>25740</v>
      </c>
      <c r="M55" s="498">
        <f t="shared" si="17"/>
        <v>0.0018890039203069316</v>
      </c>
      <c r="N55" s="497">
        <v>24526</v>
      </c>
      <c r="O55" s="495">
        <v>66</v>
      </c>
      <c r="P55" s="495">
        <f t="shared" si="2"/>
        <v>24592</v>
      </c>
      <c r="Q55" s="499">
        <f t="shared" si="18"/>
        <v>0.046681847755367656</v>
      </c>
    </row>
    <row r="56" spans="1:17" s="133" customFormat="1" ht="18" customHeight="1">
      <c r="A56" s="493" t="s">
        <v>269</v>
      </c>
      <c r="B56" s="494">
        <v>3343</v>
      </c>
      <c r="C56" s="495">
        <v>12</v>
      </c>
      <c r="D56" s="495">
        <f t="shared" si="3"/>
        <v>3355</v>
      </c>
      <c r="E56" s="496">
        <f t="shared" si="15"/>
        <v>0.0015907123261951204</v>
      </c>
      <c r="F56" s="497">
        <v>3611</v>
      </c>
      <c r="G56" s="495">
        <v>55</v>
      </c>
      <c r="H56" s="495">
        <f t="shared" si="0"/>
        <v>3666</v>
      </c>
      <c r="I56" s="498">
        <f t="shared" si="16"/>
        <v>-0.08483360611020185</v>
      </c>
      <c r="J56" s="497">
        <v>21069</v>
      </c>
      <c r="K56" s="495">
        <v>755</v>
      </c>
      <c r="L56" s="495">
        <f t="shared" si="1"/>
        <v>21824</v>
      </c>
      <c r="M56" s="498">
        <f t="shared" si="17"/>
        <v>0.0016016169990978428</v>
      </c>
      <c r="N56" s="497">
        <v>20686</v>
      </c>
      <c r="O56" s="495">
        <v>97</v>
      </c>
      <c r="P56" s="495">
        <f t="shared" si="2"/>
        <v>20783</v>
      </c>
      <c r="Q56" s="499">
        <f t="shared" si="18"/>
        <v>0.05008901506038588</v>
      </c>
    </row>
    <row r="57" spans="1:17" s="133" customFormat="1" ht="18" customHeight="1">
      <c r="A57" s="493" t="s">
        <v>270</v>
      </c>
      <c r="B57" s="494">
        <v>1575</v>
      </c>
      <c r="C57" s="495">
        <v>1542</v>
      </c>
      <c r="D57" s="495">
        <f t="shared" si="3"/>
        <v>3117</v>
      </c>
      <c r="E57" s="496">
        <f t="shared" si="15"/>
        <v>0.0014778689480626499</v>
      </c>
      <c r="F57" s="497">
        <v>1539</v>
      </c>
      <c r="G57" s="495">
        <v>1651</v>
      </c>
      <c r="H57" s="495">
        <f t="shared" si="0"/>
        <v>3190</v>
      </c>
      <c r="I57" s="498">
        <f t="shared" si="16"/>
        <v>-0.022884012539184928</v>
      </c>
      <c r="J57" s="497">
        <v>11680</v>
      </c>
      <c r="K57" s="495">
        <v>10099</v>
      </c>
      <c r="L57" s="495">
        <f t="shared" si="1"/>
        <v>21779</v>
      </c>
      <c r="M57" s="498">
        <f t="shared" si="17"/>
        <v>0.0015983145446917119</v>
      </c>
      <c r="N57" s="497">
        <v>10532</v>
      </c>
      <c r="O57" s="495">
        <v>8110</v>
      </c>
      <c r="P57" s="495">
        <f t="shared" si="2"/>
        <v>18642</v>
      </c>
      <c r="Q57" s="499">
        <f t="shared" si="18"/>
        <v>0.16827593605836277</v>
      </c>
    </row>
    <row r="58" spans="1:17" s="133" customFormat="1" ht="18" customHeight="1">
      <c r="A58" s="493" t="s">
        <v>271</v>
      </c>
      <c r="B58" s="494">
        <v>2956</v>
      </c>
      <c r="C58" s="495">
        <v>0</v>
      </c>
      <c r="D58" s="495">
        <f t="shared" si="3"/>
        <v>2956</v>
      </c>
      <c r="E58" s="496">
        <f t="shared" si="15"/>
        <v>0.00140153372167892</v>
      </c>
      <c r="F58" s="497">
        <v>2644</v>
      </c>
      <c r="G58" s="495">
        <v>34</v>
      </c>
      <c r="H58" s="495">
        <f t="shared" si="0"/>
        <v>2678</v>
      </c>
      <c r="I58" s="498">
        <f t="shared" si="16"/>
        <v>0.10380881254667673</v>
      </c>
      <c r="J58" s="497">
        <v>17568</v>
      </c>
      <c r="K58" s="495">
        <v>22</v>
      </c>
      <c r="L58" s="495">
        <f t="shared" si="1"/>
        <v>17590</v>
      </c>
      <c r="M58" s="498">
        <f t="shared" si="17"/>
        <v>0.0012908927334187618</v>
      </c>
      <c r="N58" s="497">
        <v>15895</v>
      </c>
      <c r="O58" s="495">
        <v>528</v>
      </c>
      <c r="P58" s="495">
        <f t="shared" si="2"/>
        <v>16423</v>
      </c>
      <c r="Q58" s="499">
        <f t="shared" si="18"/>
        <v>0.07105888083784939</v>
      </c>
    </row>
    <row r="59" spans="1:17" s="133" customFormat="1" ht="18" customHeight="1" thickBot="1">
      <c r="A59" s="500" t="s">
        <v>272</v>
      </c>
      <c r="B59" s="501">
        <v>182979</v>
      </c>
      <c r="C59" s="502">
        <v>31935</v>
      </c>
      <c r="D59" s="502">
        <f t="shared" si="3"/>
        <v>214914</v>
      </c>
      <c r="E59" s="503">
        <f t="shared" si="15"/>
        <v>0.1018975704536209</v>
      </c>
      <c r="F59" s="504">
        <v>188437</v>
      </c>
      <c r="G59" s="502">
        <v>36335</v>
      </c>
      <c r="H59" s="502">
        <f t="shared" si="0"/>
        <v>224772</v>
      </c>
      <c r="I59" s="505">
        <f t="shared" si="16"/>
        <v>-0.04385777587955797</v>
      </c>
      <c r="J59" s="504">
        <v>1210798</v>
      </c>
      <c r="K59" s="502">
        <v>184642</v>
      </c>
      <c r="L59" s="502">
        <f t="shared" si="1"/>
        <v>1395440</v>
      </c>
      <c r="M59" s="505">
        <f t="shared" si="17"/>
        <v>0.10240837725536536</v>
      </c>
      <c r="N59" s="504">
        <v>1181834</v>
      </c>
      <c r="O59" s="502">
        <v>221710</v>
      </c>
      <c r="P59" s="502">
        <f t="shared" si="2"/>
        <v>1403544</v>
      </c>
      <c r="Q59" s="506">
        <f t="shared" si="18"/>
        <v>-0.005773955073727688</v>
      </c>
    </row>
    <row r="60" ht="15" thickTop="1">
      <c r="A60" s="89" t="s">
        <v>499</v>
      </c>
    </row>
    <row r="61" ht="14.25" customHeight="1">
      <c r="A61" s="89"/>
    </row>
  </sheetData>
  <sheetProtection/>
  <mergeCells count="14"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</mergeCells>
  <conditionalFormatting sqref="Q60:Q65536 I60:I65536 I3 Q3">
    <cfRule type="cellIs" priority="2" dxfId="95" operator="lessThan" stopIfTrue="1">
      <formula>0</formula>
    </cfRule>
  </conditionalFormatting>
  <conditionalFormatting sqref="Q8:Q59 I8:I59">
    <cfRule type="cellIs" priority="3" dxfId="95" operator="lessThan" stopIfTrue="1">
      <formula>0</formula>
    </cfRule>
    <cfRule type="cellIs" priority="4" dxfId="97" operator="greaterThanOrEqual" stopIfTrue="1">
      <formula>0</formula>
    </cfRule>
  </conditionalFormatting>
  <conditionalFormatting sqref="I5 Q5">
    <cfRule type="cellIs" priority="1" dxfId="95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Julio 2016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2016-09-06T16:25:25Z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AEVVZYF6TF2M-634-695</vt:lpwstr>
  </property>
  <property fmtid="{D5CDD505-2E9C-101B-9397-08002B2CF9AE}" pid="3" name="_dlc_DocIdItemGuid">
    <vt:lpwstr>b9f5a028-f2d4-4533-9fd5-fcc4e46e1e26</vt:lpwstr>
  </property>
  <property fmtid="{D5CDD505-2E9C-101B-9397-08002B2CF9AE}" pid="4" name="_dlc_DocIdUrl">
    <vt:lpwstr>http://www.aerocivil.gov.co/AAeronautica/Estadisticas/TAereo/EOperacionales/BolPubAnte/_layouts/DocIdRedir.aspx?ID=AEVVZYF6TF2M-634-695, AEVVZYF6TF2M-634-695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160.000000000000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2016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